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8775" activeTab="1"/>
  </bookViews>
  <sheets>
    <sheet name="T-C.29" sheetId="1" r:id="rId1"/>
    <sheet name="T-C.33" sheetId="2" r:id="rId2"/>
    <sheet name="T-C.33 16 sept" sheetId="3" r:id="rId3"/>
    <sheet name="Sheet1" sheetId="4" r:id="rId4"/>
  </sheets>
  <definedNames>
    <definedName name="_xlnm.Print_Area" localSheetId="0">'T-C.29'!$A$1:$O$64</definedName>
    <definedName name="_xlnm.Print_Titles" localSheetId="0">'T-C.29'!$7:$9</definedName>
  </definedNames>
  <calcPr fullCalcOnLoad="1"/>
</workbook>
</file>

<file path=xl/sharedStrings.xml><?xml version="1.0" encoding="utf-8"?>
<sst xmlns="http://schemas.openxmlformats.org/spreadsheetml/2006/main" count="788" uniqueCount="206">
  <si>
    <t>Kode</t>
  </si>
  <si>
    <t>Indikator Kinerja Program (Outcome)/Kegiatan (output)</t>
  </si>
  <si>
    <t>Tingkat capaian Realisasi Target Renstra  (%)</t>
  </si>
  <si>
    <t>01</t>
  </si>
  <si>
    <t>06</t>
  </si>
  <si>
    <t>04</t>
  </si>
  <si>
    <t>08</t>
  </si>
  <si>
    <t>02</t>
  </si>
  <si>
    <t>05</t>
  </si>
  <si>
    <t>1 kegiatan</t>
  </si>
  <si>
    <t>Urusan/Bidang Urusan Pemerintahan Daerah dan Program/Kegiatan</t>
  </si>
  <si>
    <t>03</t>
  </si>
  <si>
    <t>09</t>
  </si>
  <si>
    <t>07</t>
  </si>
  <si>
    <t>Program pelayanan administrasi perkantoran</t>
  </si>
  <si>
    <t>Kegiatan penyediaan jasa surat menyurat</t>
  </si>
  <si>
    <t>Lancarnya kegiatan administrasi perkantoran</t>
  </si>
  <si>
    <t>1 tahun</t>
  </si>
  <si>
    <t>Kegiatan penyediaan jasa komunikasi,sumber daya air dan listrik</t>
  </si>
  <si>
    <t>Lancarnya pelayanan administrasi perkantoran</t>
  </si>
  <si>
    <t>Lancarnya  kegiatan operasional perkantoran</t>
  </si>
  <si>
    <t>Kegiatan penyediaan jasa kebersihan kantor</t>
  </si>
  <si>
    <t>10</t>
  </si>
  <si>
    <t>Kegiatan penyediaan alat tulis  kantor</t>
  </si>
  <si>
    <t>Kegiatan penyediaan barang cetakan dan penggandaan</t>
  </si>
  <si>
    <t>Kegiatan penyediaan komponen instalasi listrik/penerangan bangunan kantor</t>
  </si>
  <si>
    <t>Kegiatan penyediaan bahan bacaan dan peraturan perundang-undangan</t>
  </si>
  <si>
    <t>Kegiatan penyediaan  makanan dan minuman</t>
  </si>
  <si>
    <t>Kegiatan rapat-rapat, koordinasi dan konsultasi ke luar daerah</t>
  </si>
  <si>
    <t>Program peningkatan sarana dan prasarana aparatur</t>
  </si>
  <si>
    <t>Terpeliharanya alat-alat kantor</t>
  </si>
  <si>
    <t>Program peningkatan disiplin aparatur</t>
  </si>
  <si>
    <t>Program peningkatan SDM aparatur</t>
  </si>
  <si>
    <t>Tersusunnya laporan prognosis realisasi anggaran</t>
  </si>
  <si>
    <t>Tersusunnya laporan keuangan akhir tahun</t>
  </si>
  <si>
    <t>Lokasi</t>
  </si>
  <si>
    <t xml:space="preserve"> Indikator </t>
  </si>
  <si>
    <t>Catatan Penting</t>
  </si>
  <si>
    <t>Kinerja Program /Kegiatan</t>
  </si>
  <si>
    <t xml:space="preserve">Target Capaian Kinerja </t>
  </si>
  <si>
    <t xml:space="preserve">Sumber Dana </t>
  </si>
  <si>
    <t>APBD</t>
  </si>
  <si>
    <t>Penyediaan makanan dan minuman</t>
  </si>
  <si>
    <t>Tingkat Realisasi    (%)</t>
  </si>
  <si>
    <t>Program peningkatan pengembangan sistim pelaporan capaian kinerja keuangan</t>
  </si>
  <si>
    <t>Penyediaan jasa  kebersihan kantor</t>
  </si>
  <si>
    <t>Penyediaan jasa administrasi teknis perkantoran</t>
  </si>
  <si>
    <t>Bimbingan teknis implementasi peraturan perundang undangan</t>
  </si>
  <si>
    <t>Kebutuhan Dana/Pagu Indikatif (Rp)</t>
  </si>
  <si>
    <t>Rapat-rapat, koordinasi dan konsultasi ke luar daerah</t>
  </si>
  <si>
    <t>Terlaksananya jasa surat menyurat</t>
  </si>
  <si>
    <t>Terwujudnya suasana kantor yang nyaman</t>
  </si>
  <si>
    <t>Lancarnya pelaksanaan rapat dan pelayanan tamu</t>
  </si>
  <si>
    <t>Dapat diikutinya rapat-rapat koordinasi dan konsultasi</t>
  </si>
  <si>
    <t>Tersedianya sarana dan prasarana rumah dinas ketua DPRD</t>
  </si>
  <si>
    <t>Tersedianya sarana dan prasarana gedung kantor DPRD</t>
  </si>
  <si>
    <t>21</t>
  </si>
  <si>
    <t>Terlaksananya pemeliharaan rumah dinas ketua DPRD</t>
  </si>
  <si>
    <t>Terlaksananya pemeliharaan gedung kantor DPRD</t>
  </si>
  <si>
    <t>Terlaksananya rehabilitasi sedang/berat gedung kantor DPRD</t>
  </si>
  <si>
    <t>Tersedianya pakaian seragam anggota DPRD dan PNS pada Sekretariat DPRD</t>
  </si>
  <si>
    <t>Program peningkatan kapasitas sumber daya aparatur</t>
  </si>
  <si>
    <t>Diikutinya bimbingan teknis implementasi peraturan perundang-undangan</t>
  </si>
  <si>
    <t>Tersusunnya laporan capaian kinerja dan ikhtisar realisasi kinerja Sekretariat DPRD</t>
  </si>
  <si>
    <t>Tersusunnya laporan keuangan semesteran</t>
  </si>
  <si>
    <t>Program Peningkatan Kapasitas Lembaga Perwakilan Rakyat</t>
  </si>
  <si>
    <t>Terlaksananya hearing dan dialog</t>
  </si>
  <si>
    <t>Terfasilitasinya pembahasan/rapat-rapat alat kelengkapan dewan</t>
  </si>
  <si>
    <t>Terfasilitasinya kegiatan pembahasan/rapat-rapat paripurna DPRD</t>
  </si>
  <si>
    <t>Terserapnya aspirasi masyarakat dan terlaksananya sosialisasi program kegiatan yang dilaksanakan oleh anggota DPRD</t>
  </si>
  <si>
    <t>Didapatnya informasi yang dapat memacu kemajuan DPRD dan Pemerintah Kota Padang Panjang</t>
  </si>
  <si>
    <t>Bertambahnya pengetahuan anggota DPRD tentang peraturan perundang-undangan</t>
  </si>
  <si>
    <t>Didapatnya informasi guna memacu kemajuan DPRD dan Pemerintah Kota Padang Panjang</t>
  </si>
  <si>
    <t>Program penataan peraturan perundang-undangan</t>
  </si>
  <si>
    <t>Program kerja sama informasi dengan mass media</t>
  </si>
  <si>
    <t>Terlaksananya publikasi dan informasi kegiatan DPRD kepada masyarakat</t>
  </si>
  <si>
    <t>Terlaksananya penyebarluasan informasi kegiatan DPRD</t>
  </si>
  <si>
    <t>Tersusunnya risalah persidangan</t>
  </si>
  <si>
    <t>SEKRETARIAT DEWAN PERWAKILAN RAKYAT DAERAH</t>
  </si>
  <si>
    <t>Kebutuhan Dana/ Pagu Indikatif (Rp)</t>
  </si>
  <si>
    <t>2 tahun</t>
  </si>
  <si>
    <t>Terbentuknya Peraturan Daerah Kota Padang Panjang</t>
  </si>
  <si>
    <t>Perkiraan Realisasi Capaian Target Renstra OPD s/d Tahun Berjalan</t>
  </si>
  <si>
    <t>8=(7/6)</t>
  </si>
  <si>
    <t>10=(5+7+9)</t>
  </si>
  <si>
    <t>11=(10/4)</t>
  </si>
  <si>
    <t>Meningkatnya pengetahuan PNS dan anggota DPRD</t>
  </si>
  <si>
    <t>Kegiatan penyediaan jasa pemeliharaan dan perizinan kendaraan</t>
  </si>
  <si>
    <t>Kegiatan penyediaan jasa administrasi/teknis perkantoran</t>
  </si>
  <si>
    <t>Pengadaan Kendaraan Dinas/Operasional</t>
  </si>
  <si>
    <t>Terlaksananya pengadaan kendaraan operasional/dinas</t>
  </si>
  <si>
    <t>Pengadaan perlengkapan rumah jabatan/dinas</t>
  </si>
  <si>
    <t>Pengadaan perlengkapan gedung kantor</t>
  </si>
  <si>
    <t>Pengadaan Mebeleur</t>
  </si>
  <si>
    <t>Tersedianya mebeleur kantor</t>
  </si>
  <si>
    <t>Pemeliharaan rutin/berkala rumah dinas</t>
  </si>
  <si>
    <t>Pemeliharaan rutin/berkala gedung kantor</t>
  </si>
  <si>
    <t>Program kemitraan pengembangan wawasan kebangsaan</t>
  </si>
  <si>
    <t>1   tahun</t>
  </si>
  <si>
    <t>3 unit roda 4</t>
  </si>
  <si>
    <t>1  tahun</t>
  </si>
  <si>
    <t>xx</t>
  </si>
  <si>
    <t>Penyediaan jasa pemeliharaan dan perizinan kendaraan dinas/ operasional</t>
  </si>
  <si>
    <t>Pengadaan pakaian dinas beserta perlengkapannya</t>
  </si>
  <si>
    <t xml:space="preserve">JUMLAH PAGU </t>
  </si>
  <si>
    <t>Pelaksanaan Hari Jadi Kota Padang Panjang</t>
  </si>
  <si>
    <t>Kota Padang Panjang</t>
  </si>
  <si>
    <t>SETWAN</t>
  </si>
  <si>
    <t>Fasilitasi Hari Jadi Kota Padang Panjang Tahun 2017</t>
  </si>
  <si>
    <t>Tabel T-C.29</t>
  </si>
  <si>
    <t>Rekapitulasi Evaluasi Hasil Pelaksanaan renja Perangkat Daerah dan</t>
  </si>
  <si>
    <t>Nama Perangkat Daerah   : SEKRETARIAT DEWAN PERWAKILAN RAKYAT DAERAH</t>
  </si>
  <si>
    <t>100 Stel</t>
  </si>
  <si>
    <t>101 Stel</t>
  </si>
  <si>
    <t>Terfasilitasinya hari jadi kota Padang Panjang Tahun 2017</t>
  </si>
  <si>
    <t>Tabel T-C.33</t>
  </si>
  <si>
    <t>NAMA PERANGKAT DAERAH</t>
  </si>
  <si>
    <t>Sosialisasi wawasan kebangsaan</t>
  </si>
  <si>
    <t>Pemeliharaan rutin/berkala peralatan kantor</t>
  </si>
  <si>
    <t>Rehabilitasi sedang/berat gedung kantor</t>
  </si>
  <si>
    <t>Penyusunan laporan capaian kinerja dan ikhtisar realisasi kinerja</t>
  </si>
  <si>
    <t>Penyusunan laporan keuangan semesteran</t>
  </si>
  <si>
    <t>Penyusunan pelaporan prognosis realisasi anggaran</t>
  </si>
  <si>
    <t>Penyusunan pelaporan keuangan akhir tahun</t>
  </si>
  <si>
    <t>Penyebarluasan informasi yang bersifat penyuluhan bagi masyarakat</t>
  </si>
  <si>
    <t>Penyebarluasan informasi kegiatan DPRD</t>
  </si>
  <si>
    <t>Pembahasan rancangan peraturan daerah</t>
  </si>
  <si>
    <t>Hearing/dialog dan koordinasi dengan pejabat pemerintah daerah dan tokoh masyarakat/tokoh agama</t>
  </si>
  <si>
    <t>Rapat-rapat alat kelengkapan dewan</t>
  </si>
  <si>
    <t>Rapat-rapat paripurna</t>
  </si>
  <si>
    <t>Reses</t>
  </si>
  <si>
    <t>Kunjungan kerja Pimpinan dan Anggota DPRD dalam daerah</t>
  </si>
  <si>
    <t>Peningkatan kapasitas Pimpinan dan Anggota DPRD</t>
  </si>
  <si>
    <t>Kunjungan kerja Pimpinan dan Anggota DPRD luar daerah / luar negeri</t>
  </si>
  <si>
    <t>Penyusunan risalah persidangan</t>
  </si>
  <si>
    <t>Pengenalan DPRD sebagai lembaga negara pad siswa SD dan SMP</t>
  </si>
  <si>
    <t>3 kali reses</t>
  </si>
  <si>
    <t xml:space="preserve">12 unit roda 4,14 unit roda 2, THL 9 Org buah roda 2 dan 9 buah roda 4 untuk operasional </t>
  </si>
  <si>
    <t>Tersedianya peralatan kebersihan dan bahan pembersih kantor serta 13 orang tenaga CS</t>
  </si>
  <si>
    <t>13 THL, alat kebersihan</t>
  </si>
  <si>
    <t>Pengadaan cetak dokumen dan jasa surat menyurat</t>
  </si>
  <si>
    <t>Penyediaan komponen dan jasa listrik, air, dan komunikasi</t>
  </si>
  <si>
    <t xml:space="preserve">Terpeliharanya kendaraan 12 unit roda 4,14 unit roda 2, THL 9 org </t>
  </si>
  <si>
    <t>Tersedianya makanan dan minuman</t>
  </si>
  <si>
    <t>Lancarnya pembayaran upah tenaga administrasi teknis perkantoran yang dipekerjakan</t>
  </si>
  <si>
    <t>Jumlah pembelian materai, Jumlah paket yang dikirimkan, Jumlah barang cetakan dan penggandaan, Jumlah alat tulis kantor yang disediakan</t>
  </si>
  <si>
    <t>Jumlah jenis komponen instalasi listrik dan penerangan kantor, Jumlah tagihan rekening telepon, air, fax, langganan TV dan listrik yang dibayarkan</t>
  </si>
  <si>
    <t>1.680 ok</t>
  </si>
  <si>
    <t>1.050 kali</t>
  </si>
  <si>
    <t>12 org adm, 5 org staf fraksi, 3 org tenaga ahli fraksi</t>
  </si>
  <si>
    <t>Materai 6000 750 lbr, Materai 3000 500 lbr, 547.000 lbr, 833 jilid dan cetakan buku, 20 laporan, 30 jenis</t>
  </si>
  <si>
    <t>60 tagihan, alat listrik</t>
  </si>
  <si>
    <t>Persentase pemenuhan pelayanan administrasi perkantoran</t>
  </si>
  <si>
    <t>Target Capaian</t>
  </si>
  <si>
    <t>DAN PRAKIRAAN MAJU TAHUN 2021</t>
  </si>
  <si>
    <t>Pengadaan perlengkapan rumah dinas</t>
  </si>
  <si>
    <t>Kegiatan pemeliharaan gedung dan perlengkapan kantor</t>
  </si>
  <si>
    <t>Jumlah rumah dinas yang dilakukan pemeliharaan</t>
  </si>
  <si>
    <t>Jumlah gedung dan perlengkapan kantor yang dilakukan pemeliharaan</t>
  </si>
  <si>
    <t>1 unit (alat dapur, mesin cuci, tangga lipat aluminium, mobeleur, kursi sova, lemari pakaian, tempat tidur, meja makan) dan taman rumah dinas</t>
  </si>
  <si>
    <t xml:space="preserve">Alat RT lainnya. Piring, sendok, mangkok, garpu, pisau, lemari es ruang pimpinan, kulkas dapur, kompor gas, lemari penyimpan alat-alat dapur, tangga lipat aluminium, pengadaan meja kursi kerja/rapat pejabat (meja dan kursi aselon II,III dan IV), komputer PC, laptop, printer, meja resepsionis, rak arsip, meja plastik bulat, karpet ruang sidang,gorden, slinger, plank merk DPRD pada masing-masing ruang sidang,pengadaan vacum cleaner,sound system ruang sidang,8 jenis, belanja modal pengecatan gedung kantor dan pagar, belanja modal pembuatan ruang rapat, belanja modal pembuatan ruang staf dan gudang, belanja modal pembuatan kenopi kendaran roda 2  </t>
  </si>
  <si>
    <t>Persentase peningkatan kapasitas sumber daya aparatur</t>
  </si>
  <si>
    <t>Jumlah aparatur yang mengikuti bimtek</t>
  </si>
  <si>
    <t>20 kali</t>
  </si>
  <si>
    <t>Program penyelenggaraan kelembagaan DPRD</t>
  </si>
  <si>
    <t>Persentase terfasilitasinya tugas dan fungsi DPRD secara kelembagaan sebagai fungsi anggaran, fungsi pengawasan, dan fungsi legislasi</t>
  </si>
  <si>
    <t>Kegiatan peningkatan kapasitas pimpinan dan anggota DPRD</t>
  </si>
  <si>
    <t>Jumlah kegiatan perjalanan peningkatan pengetahuan anggota DPRD tentang peraturan perundang-undangan</t>
  </si>
  <si>
    <t>Jumlah aspirasi masyarakat dan terlaksananya sosialisasi program kegiatan yang dilaksanakan oleh anggota DPRD</t>
  </si>
  <si>
    <t>32 kali/anggota, 150 stel</t>
  </si>
  <si>
    <t>Program legislasi peraturan perundang-undangan</t>
  </si>
  <si>
    <t>Pembahasan rancangan peraturan dan kebijakan  daerah</t>
  </si>
  <si>
    <t>Fasilitasi serah terima anggota DPRD Kota Padang Panjang</t>
  </si>
  <si>
    <t>Persentase penetapan perda</t>
  </si>
  <si>
    <t>Jumlah penetapan peraturan daerah yang ditetapkan oleh DPRD</t>
  </si>
  <si>
    <t>Jumlah sidang paripurna istimewa yang terselenggara pada peringatan Hari Jadi Kota</t>
  </si>
  <si>
    <t>Jumlah Berita Acara serah terima anggota DPRD Kota Padang Panjang</t>
  </si>
  <si>
    <t>Jumlah peserta sosialisasi peran serta DPRD</t>
  </si>
  <si>
    <t>15 perda</t>
  </si>
  <si>
    <t>1700 orang</t>
  </si>
  <si>
    <t>Program kerjasama informasi dengan media masa</t>
  </si>
  <si>
    <t>Penyebarluasan informasi yang bersifat penyuluhan bagi masyarakat dan jumlah penyebarluasan informasi kegiatan DPRD</t>
  </si>
  <si>
    <t>Persentase penyampaian informasi kegiatan DPRD ke masyarakat dan media masa</t>
  </si>
  <si>
    <t>1594 buah, 19 jenis media</t>
  </si>
  <si>
    <t>Penyediaan jasa jaminan pemeloharaan kesehatan dan pengobatan pimpinan dan anggota DPRD</t>
  </si>
  <si>
    <t>Jumlah anggota DPRD yang melakukan medical check up</t>
  </si>
  <si>
    <t>20 orang</t>
  </si>
  <si>
    <t xml:space="preserve">Pencapaian Renstra Perangkat Daerah s/d Tahun 2019 </t>
  </si>
  <si>
    <t>Target Kinerja capaian Program ( Renstra OPD) Tahun 2018</t>
  </si>
  <si>
    <t>Realisasi Target Kinerja Hasil Program dan Keluaran Kegiatan s/d Tahun 2018</t>
  </si>
  <si>
    <t>Target Renja OPD Tahun 2019</t>
  </si>
  <si>
    <t>Realisasi Renja OPD  Tahun 2019</t>
  </si>
  <si>
    <t>Target Program / Kegiatan (Renja OPD Tahun 2020)</t>
  </si>
  <si>
    <t>Realisasi Capaian Program dan Kegiatan s/d Tahun berjalan (2020)</t>
  </si>
  <si>
    <t>Target dan Realisasi Kinerja Program dan Keluaran Tahun Lalu (2019)</t>
  </si>
  <si>
    <t xml:space="preserve">  SEKRETARIAT DEWAN PERWAKILAN RAKYAT DAERAH </t>
  </si>
  <si>
    <t>Rencana Tahun 2020</t>
  </si>
  <si>
    <t>Prakiraaan Maju Tahun 2021</t>
  </si>
  <si>
    <t>RUMUSAN RENCANA PERUBAHAN PROGRAM DAN KEGIATAN PERANGKAT DAERAH TAHUN 2020</t>
  </si>
  <si>
    <t>Rehabilitasi sedang/ berat gedung kantor</t>
  </si>
  <si>
    <t>Pengadaan kendaraan dinas</t>
  </si>
  <si>
    <t>Jumlah biaya utang yang dibayarkan</t>
  </si>
  <si>
    <t>utang rehab gedung kantor 2018</t>
  </si>
  <si>
    <t>Jumlah kendaraan dinas yang dilakukan pembelian</t>
  </si>
  <si>
    <t>2 unit</t>
  </si>
  <si>
    <t>1 unit (alat dapur, mesin cuci, tangga lipat aluminium, mobeleur, kursi sova, lemari pakaian, tempat tidur, meja makan, tangga) dan taman rumah dinas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</si>
</sst>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9">
    <font>
      <sz val="11"/>
      <color theme="1"/>
      <name val="Calibri"/>
      <family val="2"/>
    </font>
    <font>
      <sz val="11"/>
      <color indexed="8"/>
      <name val="Calibri"/>
      <family val="2"/>
    </font>
    <font>
      <sz val="8"/>
      <name val="Arial"/>
      <family val="2"/>
    </font>
    <font>
      <sz val="12"/>
      <name val="Arial Narrow"/>
      <family val="2"/>
    </font>
    <font>
      <b/>
      <sz val="12"/>
      <name val="Arial Narrow"/>
      <family val="2"/>
    </font>
    <font>
      <b/>
      <sz val="8"/>
      <name val="Arial Narrow"/>
      <family val="2"/>
    </font>
    <font>
      <sz val="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2"/>
      <color indexed="8"/>
      <name val="Arial Narrow"/>
      <family val="2"/>
    </font>
    <font>
      <b/>
      <sz val="14"/>
      <color indexed="8"/>
      <name val="Arial Narrow"/>
      <family val="2"/>
    </font>
    <font>
      <b/>
      <sz val="12"/>
      <color indexed="8"/>
      <name val="Arial Narrow"/>
      <family val="2"/>
    </font>
    <font>
      <b/>
      <sz val="8"/>
      <color indexed="8"/>
      <name val="Arial Narrow"/>
      <family val="2"/>
    </font>
    <font>
      <sz val="8"/>
      <color indexed="8"/>
      <name val="Arial Narrow"/>
      <family val="2"/>
    </font>
    <font>
      <b/>
      <sz val="12"/>
      <color indexed="9"/>
      <name val="Arial Narrow"/>
      <family val="2"/>
    </font>
    <font>
      <sz val="12"/>
      <color indexed="9"/>
      <name val="Arial Narrow"/>
      <family val="2"/>
    </font>
    <font>
      <sz val="10"/>
      <color indexed="8"/>
      <name val="Arial Narrow"/>
      <family val="2"/>
    </font>
    <font>
      <b/>
      <sz val="16"/>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2"/>
      <color theme="1"/>
      <name val="Arial Narrow"/>
      <family val="2"/>
    </font>
    <font>
      <b/>
      <sz val="14"/>
      <color theme="1"/>
      <name val="Arial Narrow"/>
      <family val="2"/>
    </font>
    <font>
      <b/>
      <sz val="12"/>
      <color theme="1"/>
      <name val="Arial Narrow"/>
      <family val="2"/>
    </font>
    <font>
      <b/>
      <sz val="8"/>
      <color theme="1"/>
      <name val="Arial Narrow"/>
      <family val="2"/>
    </font>
    <font>
      <sz val="8"/>
      <color theme="1"/>
      <name val="Arial Narrow"/>
      <family val="2"/>
    </font>
    <font>
      <b/>
      <sz val="12"/>
      <color theme="0"/>
      <name val="Arial Narrow"/>
      <family val="2"/>
    </font>
    <font>
      <sz val="12"/>
      <color theme="0"/>
      <name val="Arial Narrow"/>
      <family val="2"/>
    </font>
    <font>
      <sz val="10"/>
      <color theme="1"/>
      <name val="Arial Narrow"/>
      <family val="2"/>
    </font>
    <font>
      <b/>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
      <left style="thin"/>
      <right/>
      <top style="thin"/>
      <bottom style="thin"/>
    </border>
    <border>
      <left/>
      <right/>
      <top/>
      <bottom style="thin"/>
    </border>
    <border>
      <left style="thin"/>
      <right/>
      <top style="thin"/>
      <bottom/>
    </border>
    <border>
      <left style="thin"/>
      <right/>
      <top/>
      <bottom style="thin"/>
    </border>
    <border>
      <left/>
      <right style="thin"/>
      <top/>
      <bottom style="thin"/>
    </border>
    <border>
      <left/>
      <right/>
      <top style="thin"/>
      <bottom style="thin"/>
    </border>
    <border>
      <left/>
      <right style="thin"/>
      <top style="thin"/>
      <bottom style="thin"/>
    </border>
    <border>
      <left style="thin"/>
      <right>
        <color indexed="63"/>
      </right>
      <top/>
      <bottom/>
    </border>
    <border>
      <left>
        <color indexed="63"/>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2">
    <xf numFmtId="0" fontId="0" fillId="0" borderId="0" xfId="0" applyFont="1" applyAlignment="1">
      <alignment/>
    </xf>
    <xf numFmtId="0" fontId="49" fillId="0" borderId="0" xfId="0" applyFont="1" applyAlignment="1">
      <alignment/>
    </xf>
    <xf numFmtId="0" fontId="49" fillId="0" borderId="10" xfId="0" applyFont="1" applyBorder="1" applyAlignment="1">
      <alignment horizontal="center" vertical="center"/>
    </xf>
    <xf numFmtId="0" fontId="49" fillId="0" borderId="10" xfId="0" applyFont="1" applyBorder="1" applyAlignment="1" quotePrefix="1">
      <alignment horizontal="center" vertical="center"/>
    </xf>
    <xf numFmtId="0" fontId="49" fillId="0" borderId="0" xfId="0" applyFont="1" applyBorder="1" applyAlignment="1">
      <alignment horizontal="center" vertical="center"/>
    </xf>
    <xf numFmtId="0" fontId="49" fillId="0" borderId="0" xfId="0" applyFont="1" applyBorder="1" applyAlignment="1" quotePrefix="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9" fontId="49" fillId="0" borderId="10" xfId="0" applyNumberFormat="1" applyFont="1" applyBorder="1" applyAlignment="1" quotePrefix="1">
      <alignment horizontal="center" vertical="center"/>
    </xf>
    <xf numFmtId="10" fontId="49" fillId="0" borderId="10" xfId="0"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9" fontId="49" fillId="0" borderId="0" xfId="0" applyNumberFormat="1" applyFont="1" applyBorder="1" applyAlignment="1" quotePrefix="1">
      <alignment horizontal="center" vertical="center"/>
    </xf>
    <xf numFmtId="10" fontId="49" fillId="0" borderId="0" xfId="0" applyNumberFormat="1" applyFont="1" applyBorder="1" applyAlignment="1">
      <alignment horizontal="center" vertical="center"/>
    </xf>
    <xf numFmtId="0" fontId="49" fillId="0" borderId="0" xfId="0" applyFont="1" applyBorder="1" applyAlignment="1">
      <alignment horizontal="center"/>
    </xf>
    <xf numFmtId="9" fontId="49" fillId="0" borderId="0" xfId="0" applyNumberFormat="1" applyFont="1" applyBorder="1" applyAlignment="1">
      <alignment horizontal="center"/>
    </xf>
    <xf numFmtId="0" fontId="49" fillId="0" borderId="0" xfId="0" applyFont="1" applyBorder="1" applyAlignment="1">
      <alignment vertical="center"/>
    </xf>
    <xf numFmtId="0" fontId="49" fillId="0" borderId="0" xfId="0" applyFont="1" applyBorder="1" applyAlignment="1" quotePrefix="1">
      <alignment vertical="center"/>
    </xf>
    <xf numFmtId="0" fontId="49" fillId="0" borderId="0" xfId="0" applyFont="1" applyAlignment="1">
      <alignment vertical="center"/>
    </xf>
    <xf numFmtId="0" fontId="49" fillId="0" borderId="10" xfId="0" applyFont="1" applyBorder="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justify"/>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49" fillId="0" borderId="0" xfId="0" applyFont="1" applyBorder="1" applyAlignment="1">
      <alignment horizontal="justify"/>
    </xf>
    <xf numFmtId="0" fontId="50" fillId="0" borderId="0" xfId="0" applyFont="1" applyAlignment="1">
      <alignment/>
    </xf>
    <xf numFmtId="0" fontId="50" fillId="0" borderId="0" xfId="0" applyFont="1" applyAlignment="1">
      <alignment vertical="center"/>
    </xf>
    <xf numFmtId="0" fontId="4" fillId="0" borderId="11" xfId="0" applyFont="1" applyFill="1" applyBorder="1" applyAlignment="1">
      <alignment wrapText="1"/>
    </xf>
    <xf numFmtId="0" fontId="4" fillId="0" borderId="11" xfId="0" applyFont="1" applyFill="1" applyBorder="1" applyAlignment="1" quotePrefix="1">
      <alignment horizontal="center" wrapText="1"/>
    </xf>
    <xf numFmtId="0" fontId="50" fillId="0" borderId="0" xfId="0" applyFont="1" applyFill="1" applyAlignment="1">
      <alignment/>
    </xf>
    <xf numFmtId="164" fontId="50" fillId="0" borderId="0" xfId="0" applyNumberFormat="1" applyFont="1" applyAlignment="1">
      <alignment/>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3" fillId="0" borderId="13" xfId="0" applyFont="1" applyBorder="1" applyAlignment="1">
      <alignment horizontal="left" vertical="top" wrapText="1"/>
    </xf>
    <xf numFmtId="0" fontId="3" fillId="0" borderId="11" xfId="0" applyFont="1" applyBorder="1" applyAlignment="1">
      <alignment vertical="center" wrapText="1"/>
    </xf>
    <xf numFmtId="0" fontId="4" fillId="0" borderId="13" xfId="0" applyFont="1" applyBorder="1" applyAlignment="1">
      <alignment horizontal="left" vertical="top" wrapText="1"/>
    </xf>
    <xf numFmtId="3" fontId="50" fillId="0" borderId="0" xfId="0" applyNumberFormat="1" applyFont="1" applyAlignment="1">
      <alignment/>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0" fontId="50" fillId="0" borderId="11" xfId="0" applyFont="1" applyBorder="1" applyAlignment="1">
      <alignment vertical="center" wrapText="1"/>
    </xf>
    <xf numFmtId="0" fontId="4" fillId="0" borderId="12" xfId="0" applyFont="1" applyBorder="1" applyAlignment="1">
      <alignment vertical="top" wrapText="1"/>
    </xf>
    <xf numFmtId="0" fontId="50" fillId="0" borderId="0" xfId="0" applyFont="1" applyAlignment="1">
      <alignment horizontal="center" vertical="center"/>
    </xf>
    <xf numFmtId="0" fontId="4" fillId="0" borderId="11" xfId="0" applyFont="1" applyFill="1" applyBorder="1" applyAlignment="1" quotePrefix="1">
      <alignment horizontal="center" vertical="center" wrapText="1"/>
    </xf>
    <xf numFmtId="164" fontId="4" fillId="0" borderId="12" xfId="0" applyNumberFormat="1" applyFont="1" applyBorder="1" applyAlignment="1">
      <alignment horizontal="center" vertical="center" wrapText="1"/>
    </xf>
    <xf numFmtId="41" fontId="4" fillId="0" borderId="11" xfId="0" applyNumberFormat="1" applyFont="1" applyFill="1" applyBorder="1" applyAlignment="1" quotePrefix="1">
      <alignment horizontal="center" vertical="center" wrapText="1"/>
    </xf>
    <xf numFmtId="0" fontId="51" fillId="0" borderId="0" xfId="0" applyFont="1" applyAlignment="1">
      <alignment/>
    </xf>
    <xf numFmtId="41" fontId="51" fillId="0" borderId="0" xfId="43" applyFont="1" applyAlignment="1">
      <alignment/>
    </xf>
    <xf numFmtId="0" fontId="50" fillId="0" borderId="0" xfId="0" applyFont="1" applyFill="1" applyAlignment="1">
      <alignment vertical="center"/>
    </xf>
    <xf numFmtId="0" fontId="3" fillId="0" borderId="11" xfId="0" applyFont="1" applyBorder="1" applyAlignment="1">
      <alignment horizontal="left" vertical="top" wrapText="1"/>
    </xf>
    <xf numFmtId="0" fontId="49" fillId="0" borderId="1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49" fillId="0" borderId="0" xfId="0" applyFont="1" applyFill="1" applyAlignment="1">
      <alignment/>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0" fillId="0" borderId="11" xfId="0" applyFont="1" applyBorder="1" applyAlignment="1" quotePrefix="1">
      <alignment horizontal="center" vertical="center" wrapText="1"/>
    </xf>
    <xf numFmtId="0" fontId="50" fillId="0" borderId="12" xfId="0" applyFont="1" applyBorder="1" applyAlignment="1" quotePrefix="1">
      <alignment horizontal="center" vertical="center" wrapText="1"/>
    </xf>
    <xf numFmtId="164" fontId="50" fillId="0" borderId="11" xfId="42" applyNumberFormat="1" applyFont="1" applyFill="1" applyBorder="1" applyAlignment="1">
      <alignment vertical="center" wrapText="1"/>
    </xf>
    <xf numFmtId="37" fontId="50" fillId="0" borderId="11" xfId="0" applyNumberFormat="1" applyFont="1" applyBorder="1" applyAlignment="1">
      <alignment vertical="center" wrapText="1"/>
    </xf>
    <xf numFmtId="0" fontId="50" fillId="0" borderId="12" xfId="0" applyFont="1" applyBorder="1" applyAlignment="1">
      <alignment horizontal="center" wrapText="1"/>
    </xf>
    <xf numFmtId="0" fontId="50" fillId="0" borderId="15" xfId="0" applyFont="1" applyBorder="1" applyAlignment="1" quotePrefix="1">
      <alignment horizontal="center" vertical="center" wrapText="1"/>
    </xf>
    <xf numFmtId="164" fontId="50" fillId="0" borderId="13" xfId="42" applyNumberFormat="1" applyFont="1" applyFill="1" applyBorder="1" applyAlignment="1">
      <alignment vertical="center" wrapText="1"/>
    </xf>
    <xf numFmtId="37" fontId="52" fillId="0" borderId="11" xfId="0" applyNumberFormat="1" applyFont="1" applyBorder="1" applyAlignment="1">
      <alignment vertical="center" wrapText="1"/>
    </xf>
    <xf numFmtId="0" fontId="50" fillId="33" borderId="11" xfId="0" applyFont="1" applyFill="1" applyBorder="1" applyAlignment="1" quotePrefix="1">
      <alignment horizontal="center" vertical="center" wrapText="1"/>
    </xf>
    <xf numFmtId="164" fontId="50" fillId="0" borderId="13" xfId="42" applyNumberFormat="1" applyFont="1" applyFill="1" applyBorder="1" applyAlignment="1">
      <alignment horizontal="center" vertical="center" wrapText="1"/>
    </xf>
    <xf numFmtId="0" fontId="50" fillId="0" borderId="13" xfId="0" applyFont="1" applyBorder="1" applyAlignment="1" quotePrefix="1">
      <alignment horizontal="center" vertical="center" wrapText="1"/>
    </xf>
    <xf numFmtId="164" fontId="50" fillId="0" borderId="14" xfId="42" applyNumberFormat="1" applyFont="1" applyFill="1" applyBorder="1" applyAlignment="1">
      <alignment horizontal="center" vertical="center" wrapText="1"/>
    </xf>
    <xf numFmtId="0" fontId="52" fillId="0" borderId="13" xfId="0" applyFont="1" applyBorder="1" applyAlignment="1" quotePrefix="1">
      <alignment horizontal="center" vertical="center" wrapText="1"/>
    </xf>
    <xf numFmtId="164" fontId="50" fillId="0" borderId="11" xfId="42" applyNumberFormat="1" applyFont="1" applyFill="1" applyBorder="1" applyAlignment="1">
      <alignment horizontal="center" vertical="center" wrapText="1"/>
    </xf>
    <xf numFmtId="0" fontId="52" fillId="0" borderId="12" xfId="0" applyFont="1" applyBorder="1" applyAlignment="1" quotePrefix="1">
      <alignment horizontal="center" vertical="center" wrapText="1"/>
    </xf>
    <xf numFmtId="37" fontId="52" fillId="0" borderId="11" xfId="0" applyNumberFormat="1" applyFont="1" applyBorder="1" applyAlignment="1">
      <alignment horizontal="right" vertical="center" wrapText="1"/>
    </xf>
    <xf numFmtId="0" fontId="50" fillId="0" borderId="16" xfId="0" applyFont="1" applyBorder="1" applyAlignment="1" quotePrefix="1">
      <alignment horizontal="center" vertical="center" wrapText="1"/>
    </xf>
    <xf numFmtId="9" fontId="50" fillId="0" borderId="14" xfId="0" applyNumberFormat="1" applyFont="1" applyBorder="1" applyAlignment="1">
      <alignment horizontal="center" vertical="center" wrapText="1"/>
    </xf>
    <xf numFmtId="9" fontId="50" fillId="0" borderId="13" xfId="0" applyNumberFormat="1" applyFont="1" applyBorder="1" applyAlignment="1">
      <alignment horizontal="center" vertical="center" wrapText="1"/>
    </xf>
    <xf numFmtId="0" fontId="50" fillId="0" borderId="14" xfId="0" applyFont="1" applyBorder="1" applyAlignment="1">
      <alignment horizontal="center" vertical="center" wrapText="1"/>
    </xf>
    <xf numFmtId="0" fontId="52" fillId="0" borderId="12" xfId="0" applyFont="1" applyBorder="1" applyAlignment="1">
      <alignment horizontal="center" vertical="center" wrapText="1"/>
    </xf>
    <xf numFmtId="0" fontId="4" fillId="0" borderId="11" xfId="0" applyFont="1" applyBorder="1" applyAlignment="1">
      <alignment horizontal="center" vertical="center" wrapText="1"/>
    </xf>
    <xf numFmtId="43" fontId="51" fillId="0" borderId="0" xfId="42" applyFont="1" applyAlignment="1">
      <alignment horizontal="left"/>
    </xf>
    <xf numFmtId="37" fontId="50" fillId="33" borderId="11" xfId="0" applyNumberFormat="1" applyFont="1" applyFill="1" applyBorder="1" applyAlignment="1">
      <alignment vertical="center" wrapText="1"/>
    </xf>
    <xf numFmtId="41" fontId="51" fillId="0" borderId="0" xfId="43" applyFont="1" applyAlignment="1">
      <alignment horizontal="left"/>
    </xf>
    <xf numFmtId="0" fontId="52" fillId="0" borderId="11" xfId="0" applyFont="1" applyBorder="1" applyAlignment="1" quotePrefix="1">
      <alignment horizontal="center" vertical="center" wrapText="1"/>
    </xf>
    <xf numFmtId="0" fontId="52" fillId="0" borderId="0" xfId="0" applyFont="1" applyBorder="1" applyAlignment="1">
      <alignment horizontal="center"/>
    </xf>
    <xf numFmtId="0" fontId="53" fillId="0" borderId="14"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xf>
    <xf numFmtId="0" fontId="53" fillId="0" borderId="11" xfId="0" applyFont="1" applyFill="1" applyBorder="1" applyAlignment="1">
      <alignment horizontal="center"/>
    </xf>
    <xf numFmtId="0" fontId="6" fillId="0" borderId="12" xfId="0" applyFont="1" applyBorder="1" applyAlignment="1">
      <alignment horizontal="justify" vertical="top" wrapText="1"/>
    </xf>
    <xf numFmtId="0" fontId="6" fillId="0" borderId="11" xfId="0" applyFont="1" applyBorder="1" applyAlignment="1">
      <alignment horizontal="justify" vertical="top" wrapText="1"/>
    </xf>
    <xf numFmtId="0" fontId="54" fillId="0" borderId="13" xfId="0" applyFont="1" applyBorder="1" applyAlignment="1">
      <alignment vertical="top"/>
    </xf>
    <xf numFmtId="0" fontId="54" fillId="0" borderId="13" xfId="0" applyFont="1" applyBorder="1" applyAlignment="1" quotePrefix="1">
      <alignment horizontal="center" vertical="top"/>
    </xf>
    <xf numFmtId="0" fontId="5" fillId="0" borderId="12" xfId="0" applyFont="1" applyBorder="1" applyAlignment="1">
      <alignment horizontal="left" vertical="top" wrapText="1"/>
    </xf>
    <xf numFmtId="0" fontId="53" fillId="0" borderId="13" xfId="0" applyFont="1" applyBorder="1" applyAlignment="1">
      <alignment horizontal="justify" vertical="top"/>
    </xf>
    <xf numFmtId="0" fontId="53" fillId="0" borderId="13" xfId="0" applyFont="1" applyBorder="1" applyAlignment="1">
      <alignment horizontal="center" vertical="top"/>
    </xf>
    <xf numFmtId="0" fontId="53" fillId="0" borderId="13" xfId="0" applyFont="1" applyFill="1" applyBorder="1" applyAlignment="1">
      <alignment horizontal="center" vertical="top"/>
    </xf>
    <xf numFmtId="0" fontId="54" fillId="0" borderId="11" xfId="0" applyFont="1" applyBorder="1" applyAlignment="1">
      <alignment horizontal="center" vertical="top"/>
    </xf>
    <xf numFmtId="0" fontId="54" fillId="0" borderId="11" xfId="0" applyFont="1" applyBorder="1" applyAlignment="1" quotePrefix="1">
      <alignment horizontal="center" vertical="top"/>
    </xf>
    <xf numFmtId="0" fontId="6" fillId="0" borderId="12" xfId="0" applyFont="1" applyBorder="1" applyAlignment="1">
      <alignment horizontal="left" vertical="top" wrapText="1"/>
    </xf>
    <xf numFmtId="0" fontId="54" fillId="0" borderId="11" xfId="0" applyFont="1" applyFill="1" applyBorder="1" applyAlignment="1">
      <alignment horizontal="center" vertical="top"/>
    </xf>
    <xf numFmtId="0" fontId="54" fillId="0" borderId="12" xfId="0" applyFont="1" applyBorder="1" applyAlignment="1">
      <alignment horizontal="center" vertical="top"/>
    </xf>
    <xf numFmtId="9" fontId="54" fillId="0" borderId="11" xfId="0" applyNumberFormat="1" applyFont="1" applyBorder="1" applyAlignment="1">
      <alignment horizontal="center" vertical="top"/>
    </xf>
    <xf numFmtId="0" fontId="6" fillId="0" borderId="11" xfId="0" applyFont="1" applyBorder="1" applyAlignment="1">
      <alignment horizontal="left" vertical="top" wrapText="1"/>
    </xf>
    <xf numFmtId="0" fontId="54" fillId="0" borderId="11" xfId="0" applyFont="1" applyBorder="1" applyAlignment="1">
      <alignment vertical="top"/>
    </xf>
    <xf numFmtId="0" fontId="54" fillId="0" borderId="11" xfId="0" applyFont="1" applyBorder="1" applyAlignment="1" quotePrefix="1">
      <alignment vertical="top"/>
    </xf>
    <xf numFmtId="0" fontId="53" fillId="0" borderId="11" xfId="0" applyFont="1" applyBorder="1" applyAlignment="1">
      <alignment horizontal="justify" vertical="top"/>
    </xf>
    <xf numFmtId="0" fontId="53" fillId="0" borderId="11" xfId="0" applyFont="1" applyFill="1" applyBorder="1" applyAlignment="1">
      <alignment horizontal="center" vertical="top"/>
    </xf>
    <xf numFmtId="0" fontId="53" fillId="0" borderId="11" xfId="0" applyFont="1" applyBorder="1" applyAlignment="1">
      <alignment horizontal="center" vertical="top"/>
    </xf>
    <xf numFmtId="0" fontId="54" fillId="0" borderId="11" xfId="0" applyFont="1" applyBorder="1" applyAlignment="1">
      <alignment horizontal="justify" vertical="top" wrapText="1"/>
    </xf>
    <xf numFmtId="0" fontId="54" fillId="0" borderId="11" xfId="0" applyFont="1" applyBorder="1" applyAlignment="1">
      <alignment horizontal="center" vertical="top" wrapText="1"/>
    </xf>
    <xf numFmtId="9" fontId="54" fillId="0" borderId="11" xfId="57" applyFont="1" applyBorder="1" applyAlignment="1">
      <alignment horizontal="center" vertical="top"/>
    </xf>
    <xf numFmtId="0" fontId="54" fillId="0" borderId="11" xfId="0" applyFont="1" applyBorder="1" applyAlignment="1">
      <alignment horizontal="justify" vertical="top"/>
    </xf>
    <xf numFmtId="0" fontId="54" fillId="0" borderId="13" xfId="0" applyFont="1" applyBorder="1" applyAlignment="1">
      <alignment horizontal="center" vertical="top"/>
    </xf>
    <xf numFmtId="0" fontId="54" fillId="0" borderId="0" xfId="0" applyFont="1" applyAlignment="1">
      <alignment horizontal="justify" vertical="top" wrapText="1"/>
    </xf>
    <xf numFmtId="0" fontId="54" fillId="0" borderId="11" xfId="0" applyNumberFormat="1" applyFont="1" applyBorder="1" applyAlignment="1" quotePrefix="1">
      <alignment horizontal="center" vertical="top"/>
    </xf>
    <xf numFmtId="0" fontId="5" fillId="0" borderId="11" xfId="0" applyFont="1" applyBorder="1" applyAlignment="1">
      <alignment horizontal="left" vertical="top" wrapText="1"/>
    </xf>
    <xf numFmtId="0" fontId="53" fillId="0" borderId="12" xfId="0" applyFont="1" applyBorder="1" applyAlignment="1">
      <alignment horizontal="justify" vertical="top"/>
    </xf>
    <xf numFmtId="9" fontId="54" fillId="0" borderId="12" xfId="0" applyNumberFormat="1" applyFont="1" applyBorder="1" applyAlignment="1">
      <alignment horizontal="center" vertical="top"/>
    </xf>
    <xf numFmtId="0" fontId="6" fillId="0" borderId="12" xfId="0" applyFont="1" applyBorder="1" applyAlignment="1">
      <alignment horizontal="justify" vertical="top"/>
    </xf>
    <xf numFmtId="0" fontId="6" fillId="0" borderId="11" xfId="0" applyFont="1" applyBorder="1" applyAlignment="1">
      <alignment horizontal="justify" vertical="top"/>
    </xf>
    <xf numFmtId="0" fontId="6" fillId="0" borderId="13" xfId="0" applyFont="1" applyBorder="1" applyAlignment="1">
      <alignment horizontal="left" vertical="top" wrapText="1"/>
    </xf>
    <xf numFmtId="165" fontId="54" fillId="0" borderId="11" xfId="0" applyNumberFormat="1" applyFont="1" applyBorder="1" applyAlignment="1">
      <alignment horizontal="center" vertical="top"/>
    </xf>
    <xf numFmtId="9" fontId="54" fillId="0" borderId="11" xfId="0" applyNumberFormat="1" applyFont="1" applyBorder="1" applyAlignment="1" quotePrefix="1">
      <alignment horizontal="center" vertical="top"/>
    </xf>
    <xf numFmtId="0" fontId="6" fillId="0" borderId="13" xfId="0" applyFont="1" applyBorder="1" applyAlignment="1">
      <alignment horizontal="justify" vertical="top" wrapText="1"/>
    </xf>
    <xf numFmtId="0" fontId="5" fillId="0" borderId="13" xfId="0" applyFont="1" applyBorder="1" applyAlignment="1">
      <alignment horizontal="left" vertical="top" wrapText="1"/>
    </xf>
    <xf numFmtId="164" fontId="55" fillId="0" borderId="0" xfId="0" applyNumberFormat="1" applyFont="1" applyFill="1" applyAlignment="1">
      <alignment/>
    </xf>
    <xf numFmtId="0" fontId="56" fillId="0" borderId="0" xfId="0" applyFont="1" applyFill="1" applyAlignment="1">
      <alignment/>
    </xf>
    <xf numFmtId="164" fontId="55" fillId="0" borderId="0" xfId="0" applyNumberFormat="1" applyFont="1" applyBorder="1" applyAlignment="1">
      <alignment/>
    </xf>
    <xf numFmtId="164" fontId="56" fillId="0" borderId="0" xfId="0" applyNumberFormat="1" applyFont="1" applyAlignment="1">
      <alignment/>
    </xf>
    <xf numFmtId="164" fontId="56" fillId="0" borderId="0" xfId="42" applyNumberFormat="1" applyFont="1" applyBorder="1" applyAlignment="1">
      <alignment horizontal="right" vertical="center" wrapText="1"/>
    </xf>
    <xf numFmtId="164" fontId="56" fillId="0" borderId="0" xfId="42" applyNumberFormat="1" applyFont="1" applyBorder="1" applyAlignment="1">
      <alignment/>
    </xf>
    <xf numFmtId="164" fontId="56" fillId="0" borderId="0" xfId="42" applyNumberFormat="1" applyFont="1" applyBorder="1" applyAlignment="1">
      <alignment horizontal="center" vertical="center"/>
    </xf>
    <xf numFmtId="3" fontId="55" fillId="0" borderId="0" xfId="0" applyNumberFormat="1" applyFont="1" applyBorder="1" applyAlignment="1">
      <alignment/>
    </xf>
    <xf numFmtId="3" fontId="56" fillId="0" borderId="0" xfId="0" applyNumberFormat="1" applyFont="1" applyAlignment="1">
      <alignment/>
    </xf>
    <xf numFmtId="0" fontId="56" fillId="0" borderId="0" xfId="0" applyFont="1" applyAlignment="1">
      <alignment/>
    </xf>
    <xf numFmtId="3" fontId="55" fillId="0" borderId="0" xfId="0" applyNumberFormat="1" applyFont="1" applyAlignment="1">
      <alignment/>
    </xf>
    <xf numFmtId="0" fontId="50" fillId="0" borderId="11"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7" fillId="0" borderId="13" xfId="0" applyFont="1" applyBorder="1" applyAlignment="1">
      <alignment horizontal="left" vertical="center" wrapText="1"/>
    </xf>
    <xf numFmtId="0" fontId="4" fillId="34" borderId="11" xfId="0" applyFont="1" applyFill="1" applyBorder="1" applyAlignment="1">
      <alignment horizontal="center" vertical="center" wrapText="1"/>
    </xf>
    <xf numFmtId="0" fontId="3" fillId="34" borderId="11" xfId="0" applyFont="1" applyFill="1" applyBorder="1" applyAlignment="1" quotePrefix="1">
      <alignment horizontal="center" vertical="center" wrapText="1"/>
    </xf>
    <xf numFmtId="0" fontId="4" fillId="34" borderId="11"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0" fillId="34" borderId="11" xfId="0" applyFont="1" applyFill="1" applyBorder="1" applyAlignment="1" quotePrefix="1">
      <alignment horizontal="center" vertical="center" wrapText="1"/>
    </xf>
    <xf numFmtId="0" fontId="3" fillId="34"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2" fillId="34" borderId="12" xfId="0" applyFont="1" applyFill="1" applyBorder="1" applyAlignment="1">
      <alignment horizontal="center" vertical="center" wrapText="1"/>
    </xf>
    <xf numFmtId="0" fontId="52" fillId="34" borderId="12" xfId="0" applyFont="1" applyFill="1" applyBorder="1" applyAlignment="1" quotePrefix="1">
      <alignment horizontal="center" vertical="center" wrapText="1"/>
    </xf>
    <xf numFmtId="0" fontId="50" fillId="34" borderId="12" xfId="0" applyFont="1" applyFill="1" applyBorder="1" applyAlignment="1">
      <alignment horizontal="center" vertical="center" wrapText="1"/>
    </xf>
    <xf numFmtId="0" fontId="52" fillId="34" borderId="11" xfId="0" applyFont="1" applyFill="1" applyBorder="1" applyAlignment="1" quotePrefix="1">
      <alignment horizontal="center" vertical="center" wrapText="1"/>
    </xf>
    <xf numFmtId="0" fontId="50" fillId="34" borderId="11" xfId="0" applyFont="1" applyFill="1" applyBorder="1" applyAlignment="1">
      <alignment horizontal="center" vertical="center" wrapText="1"/>
    </xf>
    <xf numFmtId="164" fontId="4" fillId="34" borderId="12" xfId="0" applyNumberFormat="1" applyFont="1" applyFill="1" applyBorder="1" applyAlignment="1">
      <alignment horizontal="center" vertical="center" wrapText="1"/>
    </xf>
    <xf numFmtId="0" fontId="4" fillId="34" borderId="13" xfId="0" applyFont="1" applyFill="1" applyBorder="1" applyAlignment="1">
      <alignment horizontal="center" vertical="center" wrapText="1"/>
    </xf>
    <xf numFmtId="9" fontId="50" fillId="34" borderId="13"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4" fillId="34" borderId="12" xfId="0" applyFont="1" applyFill="1" applyBorder="1" applyAlignment="1">
      <alignment vertical="center" wrapText="1"/>
    </xf>
    <xf numFmtId="0" fontId="3" fillId="0" borderId="12" xfId="0" applyFont="1" applyBorder="1" applyAlignment="1">
      <alignment vertical="center" wrapText="1"/>
    </xf>
    <xf numFmtId="0" fontId="4" fillId="34" borderId="12" xfId="0" applyFont="1" applyFill="1" applyBorder="1" applyAlignment="1">
      <alignment horizontal="left" vertical="center" wrapText="1"/>
    </xf>
    <xf numFmtId="0" fontId="3" fillId="0" borderId="13" xfId="0" applyFont="1" applyBorder="1" applyAlignment="1">
      <alignment horizontal="left" vertical="center" wrapText="1"/>
    </xf>
    <xf numFmtId="0" fontId="4" fillId="34" borderId="13" xfId="0" applyFont="1" applyFill="1" applyBorder="1" applyAlignment="1">
      <alignment horizontal="left" vertical="center" wrapText="1"/>
    </xf>
    <xf numFmtId="37" fontId="4" fillId="34" borderId="11" xfId="0" applyNumberFormat="1" applyFont="1" applyFill="1" applyBorder="1" applyAlignment="1">
      <alignment horizontal="center" vertical="center" wrapText="1"/>
    </xf>
    <xf numFmtId="37" fontId="50" fillId="0" borderId="11" xfId="0" applyNumberFormat="1" applyFont="1" applyBorder="1" applyAlignment="1">
      <alignment horizontal="center" vertical="center" wrapText="1"/>
    </xf>
    <xf numFmtId="37" fontId="52" fillId="34" borderId="11" xfId="0" applyNumberFormat="1" applyFont="1" applyFill="1" applyBorder="1" applyAlignment="1">
      <alignment horizontal="center" vertical="center" wrapText="1"/>
    </xf>
    <xf numFmtId="37" fontId="50" fillId="33" borderId="11" xfId="0" applyNumberFormat="1" applyFont="1" applyFill="1" applyBorder="1" applyAlignment="1">
      <alignment horizontal="center" vertical="center" wrapText="1"/>
    </xf>
    <xf numFmtId="0" fontId="57"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2" fillId="0" borderId="0" xfId="0" applyFont="1" applyBorder="1" applyAlignment="1">
      <alignment horizontal="center"/>
    </xf>
    <xf numFmtId="0" fontId="53" fillId="0" borderId="17" xfId="0" applyFont="1" applyBorder="1" applyAlignment="1">
      <alignment horizontal="left" vertical="center"/>
    </xf>
    <xf numFmtId="0" fontId="54" fillId="0" borderId="11" xfId="0" applyFont="1" applyBorder="1" applyAlignment="1">
      <alignment horizontal="center" vertical="center"/>
    </xf>
    <xf numFmtId="0" fontId="53" fillId="0" borderId="0" xfId="0" applyFont="1" applyAlignment="1">
      <alignment horizontal="center"/>
    </xf>
    <xf numFmtId="0" fontId="54" fillId="0" borderId="18" xfId="0" applyFont="1"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center" vertical="center"/>
    </xf>
    <xf numFmtId="0" fontId="54" fillId="0" borderId="19" xfId="0" applyFont="1" applyBorder="1" applyAlignment="1">
      <alignment horizontal="center" vertical="center"/>
    </xf>
    <xf numFmtId="0" fontId="54" fillId="0" borderId="17" xfId="0" applyFont="1" applyBorder="1" applyAlignment="1">
      <alignment horizontal="center" vertical="center"/>
    </xf>
    <xf numFmtId="0" fontId="54" fillId="0" borderId="20" xfId="0" applyFont="1" applyBorder="1" applyAlignment="1">
      <alignment horizontal="center" vertical="center"/>
    </xf>
    <xf numFmtId="0" fontId="53"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4"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wrapText="1"/>
    </xf>
    <xf numFmtId="0" fontId="50" fillId="0" borderId="11" xfId="0" applyFont="1" applyBorder="1" applyAlignment="1">
      <alignment horizont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3" fillId="0" borderId="16" xfId="0" applyFont="1" applyBorder="1" applyAlignment="1">
      <alignment horizontal="justify" vertical="top" wrapText="1"/>
    </xf>
    <xf numFmtId="0" fontId="3" fillId="0" borderId="22" xfId="0" applyFont="1" applyBorder="1" applyAlignment="1">
      <alignment horizontal="justify" vertical="top" wrapText="1"/>
    </xf>
    <xf numFmtId="0" fontId="3" fillId="35" borderId="16" xfId="0" applyFont="1" applyFill="1" applyBorder="1" applyAlignment="1">
      <alignment horizontal="justify" vertical="top" wrapText="1"/>
    </xf>
    <xf numFmtId="0" fontId="3" fillId="35" borderId="22" xfId="0" applyFont="1" applyFill="1" applyBorder="1" applyAlignment="1">
      <alignment horizontal="justify" vertical="top" wrapText="1"/>
    </xf>
    <xf numFmtId="0" fontId="3" fillId="0" borderId="11" xfId="0" applyFont="1" applyFill="1" applyBorder="1" applyAlignment="1" quotePrefix="1">
      <alignment horizontal="center" vertical="center" wrapText="1"/>
    </xf>
    <xf numFmtId="0" fontId="52" fillId="0" borderId="0" xfId="0" applyFont="1" applyAlignment="1">
      <alignment horizontal="center"/>
    </xf>
    <xf numFmtId="0" fontId="58" fillId="0" borderId="0" xfId="0" applyFont="1" applyAlignment="1">
      <alignment horizontal="center"/>
    </xf>
    <xf numFmtId="41" fontId="51" fillId="0" borderId="0" xfId="0" applyNumberFormat="1" applyFont="1" applyAlignment="1">
      <alignment horizontal="center"/>
    </xf>
    <xf numFmtId="0" fontId="51" fillId="0" borderId="0" xfId="0" applyFont="1" applyAlignment="1">
      <alignment horizontal="center"/>
    </xf>
    <xf numFmtId="0" fontId="4" fillId="0" borderId="16" xfId="0" applyFont="1" applyBorder="1" applyAlignment="1">
      <alignment horizontal="justify" vertical="top" wrapText="1"/>
    </xf>
    <xf numFmtId="0" fontId="4" fillId="0" borderId="22" xfId="0" applyFont="1" applyBorder="1" applyAlignment="1">
      <alignment horizontal="justify" vertical="top" wrapText="1"/>
    </xf>
    <xf numFmtId="0" fontId="50" fillId="0" borderId="16" xfId="0" applyFont="1" applyBorder="1" applyAlignment="1">
      <alignment horizontal="justify" vertical="top" wrapText="1"/>
    </xf>
    <xf numFmtId="0" fontId="50" fillId="0" borderId="22" xfId="0" applyFont="1" applyBorder="1" applyAlignment="1">
      <alignment horizontal="justify" vertical="top" wrapText="1"/>
    </xf>
    <xf numFmtId="0" fontId="4" fillId="0" borderId="16" xfId="0" applyFont="1" applyFill="1" applyBorder="1" applyAlignment="1">
      <alignment horizontal="center" wrapText="1"/>
    </xf>
    <xf numFmtId="0" fontId="4" fillId="0" borderId="22" xfId="0" applyFont="1" applyFill="1" applyBorder="1" applyAlignment="1">
      <alignment horizontal="center" wrapText="1"/>
    </xf>
    <xf numFmtId="0" fontId="3" fillId="0" borderId="18" xfId="0" applyFont="1" applyBorder="1" applyAlignment="1">
      <alignment horizontal="center" wrapText="1"/>
    </xf>
    <xf numFmtId="0" fontId="3" fillId="0" borderId="15"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2" fillId="0" borderId="16" xfId="0" applyFont="1" applyBorder="1" applyAlignment="1">
      <alignment horizontal="justify" vertical="top" wrapText="1"/>
    </xf>
    <xf numFmtId="0" fontId="52" fillId="0" borderId="22" xfId="0" applyFont="1" applyBorder="1" applyAlignment="1">
      <alignment horizontal="justify" vertical="top" wrapText="1"/>
    </xf>
    <xf numFmtId="0" fontId="51" fillId="0" borderId="0" xfId="0" applyFont="1" applyAlignment="1">
      <alignment horizontal="left"/>
    </xf>
    <xf numFmtId="0" fontId="4" fillId="34" borderId="16" xfId="0" applyFont="1" applyFill="1" applyBorder="1" applyAlignment="1">
      <alignment horizontal="justify" vertical="center" wrapText="1"/>
    </xf>
    <xf numFmtId="0" fontId="4" fillId="34" borderId="22"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16" xfId="0" applyFont="1" applyBorder="1" applyAlignment="1">
      <alignment horizontal="justify" vertical="center" wrapText="1"/>
    </xf>
    <xf numFmtId="0" fontId="3" fillId="0" borderId="22" xfId="0" applyFont="1" applyBorder="1" applyAlignment="1">
      <alignment horizontal="justify" vertical="center" wrapText="1"/>
    </xf>
    <xf numFmtId="0" fontId="3" fillId="35" borderId="16" xfId="0" applyFont="1" applyFill="1" applyBorder="1" applyAlignment="1">
      <alignment horizontal="justify" vertical="center" wrapText="1"/>
    </xf>
    <xf numFmtId="0" fontId="3" fillId="35" borderId="22" xfId="0" applyFont="1" applyFill="1" applyBorder="1" applyAlignment="1">
      <alignment horizontal="justify" vertical="center" wrapText="1"/>
    </xf>
    <xf numFmtId="0" fontId="50" fillId="0" borderId="16" xfId="0" applyFont="1" applyBorder="1" applyAlignment="1">
      <alignment horizontal="justify" vertical="center" wrapText="1"/>
    </xf>
    <xf numFmtId="0" fontId="50" fillId="0" borderId="22" xfId="0" applyFont="1" applyBorder="1" applyAlignment="1">
      <alignment horizontal="justify" vertical="center" wrapText="1"/>
    </xf>
    <xf numFmtId="0" fontId="52" fillId="34" borderId="16" xfId="0" applyFont="1" applyFill="1" applyBorder="1" applyAlignment="1">
      <alignment horizontal="justify" vertical="center" wrapText="1"/>
    </xf>
    <xf numFmtId="0" fontId="52" fillId="34" borderId="22" xfId="0" applyFont="1" applyFill="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7"/>
  <sheetViews>
    <sheetView view="pageBreakPreview" zoomScale="112" zoomScaleSheetLayoutView="112" zoomScalePageLayoutView="0" workbookViewId="0" topLeftCell="A1">
      <selection activeCell="T16" sqref="T16"/>
    </sheetView>
  </sheetViews>
  <sheetFormatPr defaultColWidth="9.140625" defaultRowHeight="15"/>
  <cols>
    <col min="1" max="1" width="2.8515625" style="18" customWidth="1"/>
    <col min="2" max="2" width="3.140625" style="18" customWidth="1"/>
    <col min="3" max="4" width="3.140625" style="20" customWidth="1"/>
    <col min="5" max="5" width="3.140625" style="18" customWidth="1"/>
    <col min="6" max="6" width="35.00390625" style="21" customWidth="1"/>
    <col min="7" max="7" width="30.140625" style="22" customWidth="1"/>
    <col min="8" max="9" width="11.57421875" style="1" customWidth="1"/>
    <col min="10" max="10" width="10.00390625" style="1" customWidth="1"/>
    <col min="11" max="11" width="9.140625" style="1" customWidth="1"/>
    <col min="12" max="12" width="8.421875" style="1" customWidth="1"/>
    <col min="13" max="13" width="9.140625" style="58" customWidth="1"/>
    <col min="14" max="14" width="14.00390625" style="1" customWidth="1"/>
    <col min="15" max="15" width="14.421875" style="1" customWidth="1"/>
    <col min="16" max="16384" width="9.140625" style="1" customWidth="1"/>
  </cols>
  <sheetData>
    <row r="1" spans="1:15" ht="12.75">
      <c r="A1" s="190" t="s">
        <v>109</v>
      </c>
      <c r="B1" s="190"/>
      <c r="C1" s="190"/>
      <c r="D1" s="190"/>
      <c r="E1" s="190"/>
      <c r="F1" s="190"/>
      <c r="G1" s="190"/>
      <c r="H1" s="190"/>
      <c r="I1" s="190"/>
      <c r="J1" s="190"/>
      <c r="K1" s="190"/>
      <c r="L1" s="190"/>
      <c r="M1" s="190"/>
      <c r="N1" s="190"/>
      <c r="O1" s="190"/>
    </row>
    <row r="2" spans="1:15" ht="15.75">
      <c r="A2" s="187" t="s">
        <v>110</v>
      </c>
      <c r="B2" s="187"/>
      <c r="C2" s="187"/>
      <c r="D2" s="187"/>
      <c r="E2" s="187"/>
      <c r="F2" s="187"/>
      <c r="G2" s="187"/>
      <c r="H2" s="187"/>
      <c r="I2" s="187"/>
      <c r="J2" s="187"/>
      <c r="K2" s="187"/>
      <c r="L2" s="187"/>
      <c r="M2" s="187"/>
      <c r="N2" s="187"/>
      <c r="O2" s="187"/>
    </row>
    <row r="3" spans="1:15" ht="15.75">
      <c r="A3" s="187" t="s">
        <v>187</v>
      </c>
      <c r="B3" s="187"/>
      <c r="C3" s="187"/>
      <c r="D3" s="187"/>
      <c r="E3" s="187"/>
      <c r="F3" s="187"/>
      <c r="G3" s="187"/>
      <c r="H3" s="187"/>
      <c r="I3" s="187"/>
      <c r="J3" s="187"/>
      <c r="K3" s="187"/>
      <c r="L3" s="187"/>
      <c r="M3" s="187"/>
      <c r="N3" s="187"/>
      <c r="O3" s="187"/>
    </row>
    <row r="4" spans="1:15" ht="15.75">
      <c r="A4" s="187" t="s">
        <v>106</v>
      </c>
      <c r="B4" s="187"/>
      <c r="C4" s="187"/>
      <c r="D4" s="187"/>
      <c r="E4" s="187"/>
      <c r="F4" s="187"/>
      <c r="G4" s="187"/>
      <c r="H4" s="187"/>
      <c r="I4" s="187"/>
      <c r="J4" s="187"/>
      <c r="K4" s="187"/>
      <c r="L4" s="187"/>
      <c r="M4" s="187"/>
      <c r="N4" s="187"/>
      <c r="O4" s="187"/>
    </row>
    <row r="5" spans="1:15" ht="15.75">
      <c r="A5" s="98"/>
      <c r="B5" s="98"/>
      <c r="C5" s="98"/>
      <c r="D5" s="98"/>
      <c r="E5" s="98"/>
      <c r="F5" s="98"/>
      <c r="G5" s="98"/>
      <c r="H5" s="98"/>
      <c r="I5" s="98"/>
      <c r="J5" s="98"/>
      <c r="K5" s="98"/>
      <c r="L5" s="98"/>
      <c r="M5" s="98"/>
      <c r="N5" s="98"/>
      <c r="O5" s="98"/>
    </row>
    <row r="6" spans="1:15" ht="30" customHeight="1">
      <c r="A6" s="188" t="s">
        <v>111</v>
      </c>
      <c r="B6" s="188"/>
      <c r="C6" s="188"/>
      <c r="D6" s="188"/>
      <c r="E6" s="188"/>
      <c r="F6" s="188"/>
      <c r="G6" s="188"/>
      <c r="H6" s="188"/>
      <c r="I6" s="188"/>
      <c r="J6" s="188"/>
      <c r="K6" s="188"/>
      <c r="L6" s="188"/>
      <c r="M6" s="188"/>
      <c r="N6" s="188"/>
      <c r="O6" s="188"/>
    </row>
    <row r="7" spans="1:15" ht="35.25" customHeight="1">
      <c r="A7" s="191" t="s">
        <v>0</v>
      </c>
      <c r="B7" s="192"/>
      <c r="C7" s="192"/>
      <c r="D7" s="192"/>
      <c r="E7" s="193"/>
      <c r="F7" s="197" t="s">
        <v>10</v>
      </c>
      <c r="G7" s="197" t="s">
        <v>1</v>
      </c>
      <c r="H7" s="197" t="s">
        <v>188</v>
      </c>
      <c r="I7" s="197" t="s">
        <v>189</v>
      </c>
      <c r="J7" s="200" t="s">
        <v>194</v>
      </c>
      <c r="K7" s="201"/>
      <c r="L7" s="202"/>
      <c r="M7" s="203" t="s">
        <v>192</v>
      </c>
      <c r="N7" s="200" t="s">
        <v>82</v>
      </c>
      <c r="O7" s="205"/>
    </row>
    <row r="8" spans="1:15" ht="65.25" customHeight="1">
      <c r="A8" s="194"/>
      <c r="B8" s="195"/>
      <c r="C8" s="195"/>
      <c r="D8" s="195"/>
      <c r="E8" s="196"/>
      <c r="F8" s="198"/>
      <c r="G8" s="199"/>
      <c r="H8" s="199"/>
      <c r="I8" s="199"/>
      <c r="J8" s="99" t="s">
        <v>190</v>
      </c>
      <c r="K8" s="99" t="s">
        <v>191</v>
      </c>
      <c r="L8" s="99" t="s">
        <v>43</v>
      </c>
      <c r="M8" s="204"/>
      <c r="N8" s="100" t="s">
        <v>193</v>
      </c>
      <c r="O8" s="100" t="s">
        <v>2</v>
      </c>
    </row>
    <row r="9" spans="1:15" ht="12.75">
      <c r="A9" s="189">
        <v>1</v>
      </c>
      <c r="B9" s="189"/>
      <c r="C9" s="189"/>
      <c r="D9" s="189"/>
      <c r="E9" s="189"/>
      <c r="F9" s="100">
        <v>2</v>
      </c>
      <c r="G9" s="101">
        <v>3</v>
      </c>
      <c r="H9" s="101">
        <v>4</v>
      </c>
      <c r="I9" s="101">
        <v>5</v>
      </c>
      <c r="J9" s="101">
        <v>6</v>
      </c>
      <c r="K9" s="101">
        <v>7</v>
      </c>
      <c r="L9" s="101" t="s">
        <v>83</v>
      </c>
      <c r="M9" s="102">
        <v>9</v>
      </c>
      <c r="N9" s="101" t="s">
        <v>84</v>
      </c>
      <c r="O9" s="101" t="s">
        <v>85</v>
      </c>
    </row>
    <row r="10" spans="1:15" ht="12.75">
      <c r="A10" s="105">
        <v>1</v>
      </c>
      <c r="B10" s="105">
        <v>20</v>
      </c>
      <c r="C10" s="106" t="s">
        <v>5</v>
      </c>
      <c r="D10" s="106" t="s">
        <v>3</v>
      </c>
      <c r="E10" s="105"/>
      <c r="F10" s="107" t="s">
        <v>14</v>
      </c>
      <c r="G10" s="108"/>
      <c r="H10" s="109"/>
      <c r="I10" s="109"/>
      <c r="J10" s="109"/>
      <c r="K10" s="109"/>
      <c r="L10" s="109"/>
      <c r="M10" s="110"/>
      <c r="N10" s="109"/>
      <c r="O10" s="109"/>
    </row>
    <row r="11" spans="1:15" ht="12.75">
      <c r="A11" s="111">
        <v>1</v>
      </c>
      <c r="B11" s="105">
        <v>20</v>
      </c>
      <c r="C11" s="106" t="s">
        <v>5</v>
      </c>
      <c r="D11" s="112" t="s">
        <v>3</v>
      </c>
      <c r="E11" s="112" t="s">
        <v>3</v>
      </c>
      <c r="F11" s="113" t="s">
        <v>15</v>
      </c>
      <c r="G11" s="103" t="s">
        <v>50</v>
      </c>
      <c r="H11" s="114" t="s">
        <v>17</v>
      </c>
      <c r="I11" s="111" t="str">
        <f>H11</f>
        <v>1 tahun</v>
      </c>
      <c r="J11" s="115" t="s">
        <v>98</v>
      </c>
      <c r="K11" s="115" t="s">
        <v>98</v>
      </c>
      <c r="L11" s="116">
        <v>1</v>
      </c>
      <c r="M11" s="114" t="s">
        <v>17</v>
      </c>
      <c r="N11" s="111" t="str">
        <f>M11</f>
        <v>1 tahun</v>
      </c>
      <c r="O11" s="116">
        <v>1</v>
      </c>
    </row>
    <row r="12" spans="1:15" ht="25.5">
      <c r="A12" s="111">
        <v>1</v>
      </c>
      <c r="B12" s="105">
        <v>20</v>
      </c>
      <c r="C12" s="106" t="s">
        <v>5</v>
      </c>
      <c r="D12" s="112" t="s">
        <v>3</v>
      </c>
      <c r="E12" s="112" t="s">
        <v>7</v>
      </c>
      <c r="F12" s="113" t="s">
        <v>18</v>
      </c>
      <c r="G12" s="103" t="s">
        <v>19</v>
      </c>
      <c r="H12" s="114" t="s">
        <v>17</v>
      </c>
      <c r="I12" s="111" t="str">
        <f aca="true" t="shared" si="0" ref="I12:I21">H12</f>
        <v>1 tahun</v>
      </c>
      <c r="J12" s="115" t="s">
        <v>98</v>
      </c>
      <c r="K12" s="115" t="s">
        <v>98</v>
      </c>
      <c r="L12" s="116">
        <v>1</v>
      </c>
      <c r="M12" s="114" t="s">
        <v>17</v>
      </c>
      <c r="N12" s="111" t="str">
        <f aca="true" t="shared" si="1" ref="N12:N21">M12</f>
        <v>1 tahun</v>
      </c>
      <c r="O12" s="116">
        <v>1</v>
      </c>
    </row>
    <row r="13" spans="1:15" ht="25.5">
      <c r="A13" s="111">
        <v>1</v>
      </c>
      <c r="B13" s="105">
        <v>20</v>
      </c>
      <c r="C13" s="106" t="s">
        <v>5</v>
      </c>
      <c r="D13" s="112" t="s">
        <v>3</v>
      </c>
      <c r="E13" s="112" t="s">
        <v>4</v>
      </c>
      <c r="F13" s="117" t="s">
        <v>87</v>
      </c>
      <c r="G13" s="103" t="s">
        <v>20</v>
      </c>
      <c r="H13" s="114" t="s">
        <v>17</v>
      </c>
      <c r="I13" s="111" t="str">
        <f t="shared" si="0"/>
        <v>1 tahun</v>
      </c>
      <c r="J13" s="115" t="s">
        <v>98</v>
      </c>
      <c r="K13" s="115" t="s">
        <v>98</v>
      </c>
      <c r="L13" s="116">
        <v>1</v>
      </c>
      <c r="M13" s="114" t="s">
        <v>17</v>
      </c>
      <c r="N13" s="111" t="str">
        <f t="shared" si="1"/>
        <v>1 tahun</v>
      </c>
      <c r="O13" s="116">
        <v>1</v>
      </c>
    </row>
    <row r="14" spans="1:15" ht="12.75">
      <c r="A14" s="118">
        <v>1</v>
      </c>
      <c r="B14" s="105">
        <v>20</v>
      </c>
      <c r="C14" s="106" t="s">
        <v>5</v>
      </c>
      <c r="D14" s="112" t="s">
        <v>3</v>
      </c>
      <c r="E14" s="119" t="s">
        <v>6</v>
      </c>
      <c r="F14" s="117" t="s">
        <v>21</v>
      </c>
      <c r="G14" s="104" t="s">
        <v>51</v>
      </c>
      <c r="H14" s="114" t="s">
        <v>17</v>
      </c>
      <c r="I14" s="111" t="str">
        <f t="shared" si="0"/>
        <v>1 tahun</v>
      </c>
      <c r="J14" s="115" t="s">
        <v>98</v>
      </c>
      <c r="K14" s="115" t="s">
        <v>98</v>
      </c>
      <c r="L14" s="116">
        <v>1</v>
      </c>
      <c r="M14" s="114" t="s">
        <v>17</v>
      </c>
      <c r="N14" s="111" t="str">
        <f t="shared" si="1"/>
        <v>1 tahun</v>
      </c>
      <c r="O14" s="116">
        <v>1</v>
      </c>
    </row>
    <row r="15" spans="1:15" ht="12.75">
      <c r="A15" s="118">
        <v>1</v>
      </c>
      <c r="B15" s="105">
        <v>20</v>
      </c>
      <c r="C15" s="106" t="s">
        <v>5</v>
      </c>
      <c r="D15" s="112" t="s">
        <v>3</v>
      </c>
      <c r="E15" s="119" t="s">
        <v>22</v>
      </c>
      <c r="F15" s="117" t="s">
        <v>23</v>
      </c>
      <c r="G15" s="103" t="s">
        <v>16</v>
      </c>
      <c r="H15" s="114" t="s">
        <v>17</v>
      </c>
      <c r="I15" s="111" t="str">
        <f t="shared" si="0"/>
        <v>1 tahun</v>
      </c>
      <c r="J15" s="115" t="s">
        <v>98</v>
      </c>
      <c r="K15" s="115" t="s">
        <v>98</v>
      </c>
      <c r="L15" s="116">
        <v>1</v>
      </c>
      <c r="M15" s="114" t="s">
        <v>17</v>
      </c>
      <c r="N15" s="111" t="str">
        <f t="shared" si="1"/>
        <v>1 tahun</v>
      </c>
      <c r="O15" s="116">
        <v>1</v>
      </c>
    </row>
    <row r="16" spans="1:15" ht="12.75">
      <c r="A16" s="111">
        <v>1</v>
      </c>
      <c r="B16" s="105">
        <v>20</v>
      </c>
      <c r="C16" s="106" t="s">
        <v>5</v>
      </c>
      <c r="D16" s="112" t="s">
        <v>3</v>
      </c>
      <c r="E16" s="111">
        <v>11</v>
      </c>
      <c r="F16" s="117" t="s">
        <v>24</v>
      </c>
      <c r="G16" s="104" t="s">
        <v>16</v>
      </c>
      <c r="H16" s="114" t="s">
        <v>17</v>
      </c>
      <c r="I16" s="111" t="str">
        <f t="shared" si="0"/>
        <v>1 tahun</v>
      </c>
      <c r="J16" s="115" t="s">
        <v>98</v>
      </c>
      <c r="K16" s="115" t="s">
        <v>98</v>
      </c>
      <c r="L16" s="116">
        <v>1</v>
      </c>
      <c r="M16" s="114" t="s">
        <v>17</v>
      </c>
      <c r="N16" s="111" t="str">
        <f t="shared" si="1"/>
        <v>1 tahun</v>
      </c>
      <c r="O16" s="116">
        <v>1</v>
      </c>
    </row>
    <row r="17" spans="1:15" ht="25.5">
      <c r="A17" s="111">
        <v>1</v>
      </c>
      <c r="B17" s="105">
        <v>20</v>
      </c>
      <c r="C17" s="106" t="s">
        <v>5</v>
      </c>
      <c r="D17" s="112" t="s">
        <v>3</v>
      </c>
      <c r="E17" s="111">
        <v>12</v>
      </c>
      <c r="F17" s="117" t="s">
        <v>25</v>
      </c>
      <c r="G17" s="104" t="s">
        <v>20</v>
      </c>
      <c r="H17" s="114" t="s">
        <v>17</v>
      </c>
      <c r="I17" s="111" t="str">
        <f t="shared" si="0"/>
        <v>1 tahun</v>
      </c>
      <c r="J17" s="115" t="s">
        <v>98</v>
      </c>
      <c r="K17" s="115" t="s">
        <v>98</v>
      </c>
      <c r="L17" s="116">
        <v>1</v>
      </c>
      <c r="M17" s="114" t="s">
        <v>17</v>
      </c>
      <c r="N17" s="111" t="str">
        <f t="shared" si="1"/>
        <v>1 tahun</v>
      </c>
      <c r="O17" s="116">
        <v>1</v>
      </c>
    </row>
    <row r="18" spans="1:15" ht="25.5">
      <c r="A18" s="111">
        <v>1</v>
      </c>
      <c r="B18" s="105">
        <v>20</v>
      </c>
      <c r="C18" s="106" t="s">
        <v>5</v>
      </c>
      <c r="D18" s="112" t="s">
        <v>3</v>
      </c>
      <c r="E18" s="111">
        <v>15</v>
      </c>
      <c r="F18" s="117" t="s">
        <v>26</v>
      </c>
      <c r="G18" s="104" t="s">
        <v>86</v>
      </c>
      <c r="H18" s="114" t="s">
        <v>17</v>
      </c>
      <c r="I18" s="111" t="str">
        <f t="shared" si="0"/>
        <v>1 tahun</v>
      </c>
      <c r="J18" s="115" t="s">
        <v>98</v>
      </c>
      <c r="K18" s="115" t="s">
        <v>98</v>
      </c>
      <c r="L18" s="116">
        <v>1</v>
      </c>
      <c r="M18" s="114" t="s">
        <v>17</v>
      </c>
      <c r="N18" s="111" t="str">
        <f t="shared" si="1"/>
        <v>1 tahun</v>
      </c>
      <c r="O18" s="116">
        <v>1</v>
      </c>
    </row>
    <row r="19" spans="1:15" ht="25.5">
      <c r="A19" s="118">
        <v>1</v>
      </c>
      <c r="B19" s="105">
        <v>20</v>
      </c>
      <c r="C19" s="106" t="s">
        <v>5</v>
      </c>
      <c r="D19" s="112" t="s">
        <v>3</v>
      </c>
      <c r="E19" s="118">
        <v>17</v>
      </c>
      <c r="F19" s="117" t="s">
        <v>27</v>
      </c>
      <c r="G19" s="104" t="s">
        <v>52</v>
      </c>
      <c r="H19" s="114" t="s">
        <v>17</v>
      </c>
      <c r="I19" s="111" t="str">
        <f t="shared" si="0"/>
        <v>1 tahun</v>
      </c>
      <c r="J19" s="115" t="s">
        <v>98</v>
      </c>
      <c r="K19" s="115" t="s">
        <v>98</v>
      </c>
      <c r="L19" s="116">
        <v>1</v>
      </c>
      <c r="M19" s="114" t="s">
        <v>17</v>
      </c>
      <c r="N19" s="111" t="str">
        <f t="shared" si="1"/>
        <v>1 tahun</v>
      </c>
      <c r="O19" s="116">
        <v>1</v>
      </c>
    </row>
    <row r="20" spans="1:15" ht="25.5">
      <c r="A20" s="118">
        <v>1</v>
      </c>
      <c r="B20" s="105">
        <v>20</v>
      </c>
      <c r="C20" s="106" t="s">
        <v>5</v>
      </c>
      <c r="D20" s="112" t="s">
        <v>3</v>
      </c>
      <c r="E20" s="118">
        <v>18</v>
      </c>
      <c r="F20" s="117" t="s">
        <v>28</v>
      </c>
      <c r="G20" s="104" t="s">
        <v>53</v>
      </c>
      <c r="H20" s="114" t="s">
        <v>17</v>
      </c>
      <c r="I20" s="111" t="str">
        <f t="shared" si="0"/>
        <v>1 tahun</v>
      </c>
      <c r="J20" s="115" t="s">
        <v>98</v>
      </c>
      <c r="K20" s="115" t="s">
        <v>98</v>
      </c>
      <c r="L20" s="116">
        <v>1</v>
      </c>
      <c r="M20" s="114" t="s">
        <v>17</v>
      </c>
      <c r="N20" s="111" t="str">
        <f t="shared" si="1"/>
        <v>1 tahun</v>
      </c>
      <c r="O20" s="116">
        <v>1</v>
      </c>
    </row>
    <row r="21" spans="1:15" ht="25.5">
      <c r="A21" s="118">
        <v>1</v>
      </c>
      <c r="B21" s="105">
        <v>20</v>
      </c>
      <c r="C21" s="106" t="s">
        <v>5</v>
      </c>
      <c r="D21" s="112" t="s">
        <v>3</v>
      </c>
      <c r="E21" s="118">
        <v>19</v>
      </c>
      <c r="F21" s="117" t="s">
        <v>88</v>
      </c>
      <c r="G21" s="104" t="s">
        <v>16</v>
      </c>
      <c r="H21" s="114" t="s">
        <v>17</v>
      </c>
      <c r="I21" s="111" t="str">
        <f t="shared" si="0"/>
        <v>1 tahun</v>
      </c>
      <c r="J21" s="115" t="s">
        <v>98</v>
      </c>
      <c r="K21" s="115" t="s">
        <v>98</v>
      </c>
      <c r="L21" s="116">
        <v>1</v>
      </c>
      <c r="M21" s="114" t="s">
        <v>17</v>
      </c>
      <c r="N21" s="111" t="str">
        <f t="shared" si="1"/>
        <v>1 tahun</v>
      </c>
      <c r="O21" s="116">
        <v>1</v>
      </c>
    </row>
    <row r="22" spans="1:15" ht="12.75">
      <c r="A22" s="118"/>
      <c r="B22" s="118"/>
      <c r="C22" s="111"/>
      <c r="D22" s="112"/>
      <c r="E22" s="118"/>
      <c r="F22" s="113"/>
      <c r="G22" s="104"/>
      <c r="H22" s="114"/>
      <c r="I22" s="111"/>
      <c r="J22" s="118"/>
      <c r="K22" s="118"/>
      <c r="L22" s="116"/>
      <c r="M22" s="114"/>
      <c r="N22" s="111"/>
      <c r="O22" s="116"/>
    </row>
    <row r="23" spans="1:15" ht="25.5">
      <c r="A23" s="111">
        <v>1</v>
      </c>
      <c r="B23" s="105">
        <v>20</v>
      </c>
      <c r="C23" s="106" t="s">
        <v>5</v>
      </c>
      <c r="D23" s="112" t="s">
        <v>7</v>
      </c>
      <c r="E23" s="111"/>
      <c r="F23" s="107" t="s">
        <v>29</v>
      </c>
      <c r="G23" s="120"/>
      <c r="H23" s="121"/>
      <c r="I23" s="111"/>
      <c r="J23" s="118"/>
      <c r="K23" s="118"/>
      <c r="L23" s="122"/>
      <c r="M23" s="121"/>
      <c r="N23" s="111"/>
      <c r="O23" s="111"/>
    </row>
    <row r="24" spans="1:15" ht="51">
      <c r="A24" s="111">
        <v>1</v>
      </c>
      <c r="B24" s="105">
        <v>20</v>
      </c>
      <c r="C24" s="106" t="s">
        <v>5</v>
      </c>
      <c r="D24" s="112" t="s">
        <v>7</v>
      </c>
      <c r="E24" s="112" t="s">
        <v>8</v>
      </c>
      <c r="F24" s="113" t="s">
        <v>89</v>
      </c>
      <c r="G24" s="123" t="s">
        <v>90</v>
      </c>
      <c r="H24" s="124" t="str">
        <f>F24</f>
        <v>Pengadaan Kendaraan Dinas/Operasional</v>
      </c>
      <c r="I24" s="124" t="str">
        <f>H24</f>
        <v>Pengadaan Kendaraan Dinas/Operasional</v>
      </c>
      <c r="J24" s="111" t="s">
        <v>99</v>
      </c>
      <c r="K24" s="111" t="str">
        <f>J24</f>
        <v>3 unit roda 4</v>
      </c>
      <c r="L24" s="125">
        <v>1</v>
      </c>
      <c r="M24" s="111" t="str">
        <f>K24</f>
        <v>3 unit roda 4</v>
      </c>
      <c r="N24" s="111" t="str">
        <f>M24</f>
        <v>3 unit roda 4</v>
      </c>
      <c r="O24" s="125">
        <v>1</v>
      </c>
    </row>
    <row r="25" spans="1:15" ht="25.5">
      <c r="A25" s="111">
        <v>1</v>
      </c>
      <c r="B25" s="105">
        <v>20</v>
      </c>
      <c r="C25" s="106" t="s">
        <v>5</v>
      </c>
      <c r="D25" s="112" t="s">
        <v>7</v>
      </c>
      <c r="E25" s="112" t="s">
        <v>4</v>
      </c>
      <c r="F25" s="113" t="s">
        <v>91</v>
      </c>
      <c r="G25" s="103" t="s">
        <v>54</v>
      </c>
      <c r="H25" s="114" t="s">
        <v>17</v>
      </c>
      <c r="I25" s="111" t="str">
        <f>H25</f>
        <v>1 tahun</v>
      </c>
      <c r="J25" s="111" t="s">
        <v>17</v>
      </c>
      <c r="K25" s="111" t="s">
        <v>17</v>
      </c>
      <c r="L25" s="116">
        <v>1</v>
      </c>
      <c r="M25" s="114" t="s">
        <v>17</v>
      </c>
      <c r="N25" s="111" t="str">
        <f>M25</f>
        <v>1 tahun</v>
      </c>
      <c r="O25" s="116">
        <v>1</v>
      </c>
    </row>
    <row r="26" spans="1:15" ht="25.5">
      <c r="A26" s="111">
        <v>1</v>
      </c>
      <c r="B26" s="105">
        <v>20</v>
      </c>
      <c r="C26" s="106" t="s">
        <v>5</v>
      </c>
      <c r="D26" s="112" t="s">
        <v>7</v>
      </c>
      <c r="E26" s="112" t="s">
        <v>13</v>
      </c>
      <c r="F26" s="113" t="s">
        <v>92</v>
      </c>
      <c r="G26" s="103" t="s">
        <v>55</v>
      </c>
      <c r="H26" s="114" t="s">
        <v>17</v>
      </c>
      <c r="I26" s="111" t="str">
        <f aca="true" t="shared" si="2" ref="I26:I31">H26</f>
        <v>1 tahun</v>
      </c>
      <c r="J26" s="111" t="s">
        <v>17</v>
      </c>
      <c r="K26" s="111" t="s">
        <v>17</v>
      </c>
      <c r="L26" s="116">
        <v>1</v>
      </c>
      <c r="M26" s="114" t="s">
        <v>17</v>
      </c>
      <c r="N26" s="111" t="str">
        <f aca="true" t="shared" si="3" ref="N26:N31">M26</f>
        <v>1 tahun</v>
      </c>
      <c r="O26" s="116">
        <v>1</v>
      </c>
    </row>
    <row r="27" spans="1:15" ht="12" customHeight="1">
      <c r="A27" s="118">
        <v>1</v>
      </c>
      <c r="B27" s="105">
        <v>20</v>
      </c>
      <c r="C27" s="106" t="s">
        <v>5</v>
      </c>
      <c r="D27" s="112" t="s">
        <v>7</v>
      </c>
      <c r="E27" s="118">
        <v>10</v>
      </c>
      <c r="F27" s="117" t="s">
        <v>93</v>
      </c>
      <c r="G27" s="103" t="s">
        <v>94</v>
      </c>
      <c r="H27" s="114"/>
      <c r="I27" s="111">
        <f t="shared" si="2"/>
        <v>0</v>
      </c>
      <c r="J27" s="111" t="s">
        <v>17</v>
      </c>
      <c r="K27" s="111" t="s">
        <v>17</v>
      </c>
      <c r="L27" s="111"/>
      <c r="M27" s="114"/>
      <c r="N27" s="111">
        <f t="shared" si="3"/>
        <v>0</v>
      </c>
      <c r="O27" s="116">
        <v>1</v>
      </c>
    </row>
    <row r="28" spans="1:15" ht="25.5">
      <c r="A28" s="111">
        <v>1</v>
      </c>
      <c r="B28" s="105">
        <v>20</v>
      </c>
      <c r="C28" s="106" t="s">
        <v>5</v>
      </c>
      <c r="D28" s="112" t="s">
        <v>7</v>
      </c>
      <c r="E28" s="112" t="s">
        <v>56</v>
      </c>
      <c r="F28" s="117" t="s">
        <v>95</v>
      </c>
      <c r="G28" s="104" t="s">
        <v>57</v>
      </c>
      <c r="H28" s="114" t="s">
        <v>17</v>
      </c>
      <c r="I28" s="111" t="str">
        <f t="shared" si="2"/>
        <v>1 tahun</v>
      </c>
      <c r="J28" s="111" t="s">
        <v>17</v>
      </c>
      <c r="K28" s="111" t="s">
        <v>17</v>
      </c>
      <c r="L28" s="116">
        <v>1</v>
      </c>
      <c r="M28" s="114" t="s">
        <v>17</v>
      </c>
      <c r="N28" s="111" t="str">
        <f t="shared" si="3"/>
        <v>1 tahun</v>
      </c>
      <c r="O28" s="116">
        <v>1</v>
      </c>
    </row>
    <row r="29" spans="1:15" ht="25.5">
      <c r="A29" s="111">
        <v>1</v>
      </c>
      <c r="B29" s="105">
        <v>20</v>
      </c>
      <c r="C29" s="106" t="s">
        <v>5</v>
      </c>
      <c r="D29" s="112" t="s">
        <v>7</v>
      </c>
      <c r="E29" s="111">
        <v>22</v>
      </c>
      <c r="F29" s="113" t="s">
        <v>96</v>
      </c>
      <c r="G29" s="104" t="s">
        <v>58</v>
      </c>
      <c r="H29" s="114" t="s">
        <v>17</v>
      </c>
      <c r="I29" s="111" t="str">
        <f t="shared" si="2"/>
        <v>1 tahun</v>
      </c>
      <c r="J29" s="111" t="s">
        <v>17</v>
      </c>
      <c r="K29" s="111" t="s">
        <v>17</v>
      </c>
      <c r="L29" s="116">
        <v>1</v>
      </c>
      <c r="M29" s="114" t="s">
        <v>17</v>
      </c>
      <c r="N29" s="111" t="str">
        <f t="shared" si="3"/>
        <v>1 tahun</v>
      </c>
      <c r="O29" s="116">
        <v>1</v>
      </c>
    </row>
    <row r="30" spans="1:15" ht="18" customHeight="1">
      <c r="A30" s="118">
        <v>1</v>
      </c>
      <c r="B30" s="105">
        <v>20</v>
      </c>
      <c r="C30" s="106" t="s">
        <v>5</v>
      </c>
      <c r="D30" s="112" t="s">
        <v>7</v>
      </c>
      <c r="E30" s="118">
        <v>28</v>
      </c>
      <c r="F30" s="113" t="s">
        <v>118</v>
      </c>
      <c r="G30" s="126" t="s">
        <v>30</v>
      </c>
      <c r="H30" s="114" t="s">
        <v>17</v>
      </c>
      <c r="I30" s="111" t="str">
        <f t="shared" si="2"/>
        <v>1 tahun</v>
      </c>
      <c r="J30" s="111" t="s">
        <v>17</v>
      </c>
      <c r="K30" s="111" t="s">
        <v>17</v>
      </c>
      <c r="L30" s="116">
        <v>1</v>
      </c>
      <c r="M30" s="114" t="s">
        <v>17</v>
      </c>
      <c r="N30" s="111" t="str">
        <f t="shared" si="3"/>
        <v>1 tahun</v>
      </c>
      <c r="O30" s="116">
        <v>1</v>
      </c>
    </row>
    <row r="31" spans="1:15" ht="25.5">
      <c r="A31" s="118">
        <v>1</v>
      </c>
      <c r="B31" s="105">
        <v>20</v>
      </c>
      <c r="C31" s="106" t="s">
        <v>5</v>
      </c>
      <c r="D31" s="112" t="s">
        <v>7</v>
      </c>
      <c r="E31" s="118">
        <v>42</v>
      </c>
      <c r="F31" s="113" t="s">
        <v>119</v>
      </c>
      <c r="G31" s="123" t="s">
        <v>59</v>
      </c>
      <c r="H31" s="114" t="s">
        <v>17</v>
      </c>
      <c r="I31" s="111" t="str">
        <f t="shared" si="2"/>
        <v>1 tahun</v>
      </c>
      <c r="J31" s="111" t="s">
        <v>17</v>
      </c>
      <c r="K31" s="111" t="s">
        <v>17</v>
      </c>
      <c r="L31" s="116">
        <v>1</v>
      </c>
      <c r="M31" s="114" t="s">
        <v>17</v>
      </c>
      <c r="N31" s="111" t="str">
        <f t="shared" si="3"/>
        <v>1 tahun</v>
      </c>
      <c r="O31" s="116">
        <v>1</v>
      </c>
    </row>
    <row r="32" spans="1:15" ht="12.75">
      <c r="A32" s="118"/>
      <c r="B32" s="105"/>
      <c r="C32" s="127"/>
      <c r="D32" s="112"/>
      <c r="E32" s="118"/>
      <c r="F32" s="113"/>
      <c r="G32" s="128"/>
      <c r="H32" s="114"/>
      <c r="I32" s="111"/>
      <c r="J32" s="118"/>
      <c r="K32" s="118"/>
      <c r="L32" s="116"/>
      <c r="M32" s="114"/>
      <c r="N32" s="111"/>
      <c r="O32" s="116"/>
    </row>
    <row r="33" spans="1:15" ht="12.75">
      <c r="A33" s="118">
        <v>1</v>
      </c>
      <c r="B33" s="105">
        <v>20</v>
      </c>
      <c r="C33" s="106" t="s">
        <v>5</v>
      </c>
      <c r="D33" s="112" t="s">
        <v>11</v>
      </c>
      <c r="E33" s="118"/>
      <c r="F33" s="107" t="s">
        <v>31</v>
      </c>
      <c r="G33" s="120"/>
      <c r="H33" s="121"/>
      <c r="I33" s="122"/>
      <c r="J33" s="118"/>
      <c r="K33" s="118"/>
      <c r="L33" s="122"/>
      <c r="M33" s="121"/>
      <c r="N33" s="122"/>
      <c r="O33" s="122"/>
    </row>
    <row r="34" spans="1:15" ht="25.5">
      <c r="A34" s="118">
        <v>1</v>
      </c>
      <c r="B34" s="105">
        <v>20</v>
      </c>
      <c r="C34" s="106" t="s">
        <v>5</v>
      </c>
      <c r="D34" s="112" t="s">
        <v>11</v>
      </c>
      <c r="E34" s="112" t="s">
        <v>7</v>
      </c>
      <c r="F34" s="113" t="s">
        <v>103</v>
      </c>
      <c r="G34" s="103" t="s">
        <v>60</v>
      </c>
      <c r="H34" s="114">
        <v>100</v>
      </c>
      <c r="I34" s="111" t="s">
        <v>100</v>
      </c>
      <c r="J34" s="111" t="s">
        <v>112</v>
      </c>
      <c r="K34" s="111" t="s">
        <v>113</v>
      </c>
      <c r="L34" s="116">
        <v>1</v>
      </c>
      <c r="M34" s="114">
        <v>100</v>
      </c>
      <c r="N34" s="111" t="s">
        <v>100</v>
      </c>
      <c r="O34" s="116">
        <v>1</v>
      </c>
    </row>
    <row r="35" spans="1:15" ht="12.75">
      <c r="A35" s="118"/>
      <c r="B35" s="105"/>
      <c r="C35" s="127"/>
      <c r="D35" s="112"/>
      <c r="E35" s="112"/>
      <c r="F35" s="113"/>
      <c r="G35" s="103"/>
      <c r="H35" s="114"/>
      <c r="I35" s="111"/>
      <c r="J35" s="118"/>
      <c r="K35" s="118"/>
      <c r="L35" s="116"/>
      <c r="M35" s="114"/>
      <c r="N35" s="111"/>
      <c r="O35" s="116"/>
    </row>
    <row r="36" spans="1:15" ht="25.5">
      <c r="A36" s="118">
        <v>1</v>
      </c>
      <c r="B36" s="105">
        <v>20</v>
      </c>
      <c r="C36" s="106" t="s">
        <v>5</v>
      </c>
      <c r="D36" s="129">
        <v>5</v>
      </c>
      <c r="E36" s="118"/>
      <c r="F36" s="130" t="s">
        <v>61</v>
      </c>
      <c r="G36" s="131"/>
      <c r="H36" s="121"/>
      <c r="I36" s="111"/>
      <c r="J36" s="118"/>
      <c r="K36" s="118"/>
      <c r="L36" s="122"/>
      <c r="M36" s="121"/>
      <c r="N36" s="111"/>
      <c r="O36" s="122"/>
    </row>
    <row r="37" spans="1:15" ht="25.5">
      <c r="A37" s="111">
        <v>1</v>
      </c>
      <c r="B37" s="105">
        <v>20</v>
      </c>
      <c r="C37" s="106" t="s">
        <v>5</v>
      </c>
      <c r="D37" s="112" t="s">
        <v>8</v>
      </c>
      <c r="E37" s="112" t="s">
        <v>11</v>
      </c>
      <c r="F37" s="113" t="s">
        <v>47</v>
      </c>
      <c r="G37" s="103" t="s">
        <v>62</v>
      </c>
      <c r="H37" s="114" t="s">
        <v>17</v>
      </c>
      <c r="I37" s="111" t="s">
        <v>17</v>
      </c>
      <c r="J37" s="111">
        <v>40</v>
      </c>
      <c r="K37" s="111">
        <v>40</v>
      </c>
      <c r="L37" s="116">
        <v>1</v>
      </c>
      <c r="M37" s="114" t="s">
        <v>17</v>
      </c>
      <c r="N37" s="111" t="s">
        <v>17</v>
      </c>
      <c r="O37" s="116">
        <v>1</v>
      </c>
    </row>
    <row r="38" spans="1:15" ht="12.75">
      <c r="A38" s="111"/>
      <c r="B38" s="105"/>
      <c r="C38" s="127"/>
      <c r="D38" s="112"/>
      <c r="E38" s="112"/>
      <c r="F38" s="113"/>
      <c r="G38" s="103"/>
      <c r="H38" s="114"/>
      <c r="I38" s="111"/>
      <c r="J38" s="118"/>
      <c r="K38" s="118"/>
      <c r="L38" s="116"/>
      <c r="M38" s="114"/>
      <c r="N38" s="111"/>
      <c r="O38" s="132"/>
    </row>
    <row r="39" spans="1:15" ht="25.5">
      <c r="A39" s="111">
        <v>1</v>
      </c>
      <c r="B39" s="105">
        <v>20</v>
      </c>
      <c r="C39" s="106" t="s">
        <v>5</v>
      </c>
      <c r="D39" s="112" t="s">
        <v>4</v>
      </c>
      <c r="E39" s="112"/>
      <c r="F39" s="107" t="s">
        <v>44</v>
      </c>
      <c r="G39" s="103"/>
      <c r="H39" s="114"/>
      <c r="I39" s="111"/>
      <c r="J39" s="118"/>
      <c r="K39" s="118"/>
      <c r="L39" s="116"/>
      <c r="M39" s="114"/>
      <c r="N39" s="111"/>
      <c r="O39" s="132"/>
    </row>
    <row r="40" spans="1:15" ht="25.5">
      <c r="A40" s="118">
        <v>1</v>
      </c>
      <c r="B40" s="105">
        <v>20</v>
      </c>
      <c r="C40" s="106" t="s">
        <v>5</v>
      </c>
      <c r="D40" s="112" t="s">
        <v>4</v>
      </c>
      <c r="E40" s="119" t="s">
        <v>3</v>
      </c>
      <c r="F40" s="117" t="s">
        <v>120</v>
      </c>
      <c r="G40" s="104" t="s">
        <v>63</v>
      </c>
      <c r="H40" s="114">
        <v>12</v>
      </c>
      <c r="I40" s="111">
        <f>D40+H40</f>
        <v>18</v>
      </c>
      <c r="J40" s="111">
        <v>12</v>
      </c>
      <c r="K40" s="111">
        <v>12</v>
      </c>
      <c r="L40" s="116">
        <v>1</v>
      </c>
      <c r="M40" s="114">
        <v>12</v>
      </c>
      <c r="N40" s="111">
        <f>I40+M40</f>
        <v>30</v>
      </c>
      <c r="O40" s="116">
        <v>0.4</v>
      </c>
    </row>
    <row r="41" spans="1:15" ht="12.75">
      <c r="A41" s="111">
        <v>1</v>
      </c>
      <c r="B41" s="105">
        <v>20</v>
      </c>
      <c r="C41" s="106" t="s">
        <v>5</v>
      </c>
      <c r="D41" s="112" t="s">
        <v>4</v>
      </c>
      <c r="E41" s="112" t="s">
        <v>7</v>
      </c>
      <c r="F41" s="113" t="s">
        <v>121</v>
      </c>
      <c r="G41" s="133" t="s">
        <v>64</v>
      </c>
      <c r="H41" s="114">
        <v>2</v>
      </c>
      <c r="I41" s="111">
        <f>D41+H41</f>
        <v>8</v>
      </c>
      <c r="J41" s="111">
        <v>2</v>
      </c>
      <c r="K41" s="111">
        <v>2</v>
      </c>
      <c r="L41" s="116">
        <v>1</v>
      </c>
      <c r="M41" s="114">
        <v>2</v>
      </c>
      <c r="N41" s="111">
        <f>I41+M41</f>
        <v>10</v>
      </c>
      <c r="O41" s="116">
        <v>0.4</v>
      </c>
    </row>
    <row r="42" spans="1:15" ht="25.5">
      <c r="A42" s="111">
        <v>1</v>
      </c>
      <c r="B42" s="105">
        <v>20</v>
      </c>
      <c r="C42" s="106" t="s">
        <v>5</v>
      </c>
      <c r="D42" s="112" t="s">
        <v>4</v>
      </c>
      <c r="E42" s="112" t="s">
        <v>11</v>
      </c>
      <c r="F42" s="113" t="s">
        <v>122</v>
      </c>
      <c r="G42" s="133" t="s">
        <v>33</v>
      </c>
      <c r="H42" s="114">
        <v>1</v>
      </c>
      <c r="I42" s="111">
        <f>D42+H42</f>
        <v>7</v>
      </c>
      <c r="J42" s="111">
        <v>1</v>
      </c>
      <c r="K42" s="111">
        <v>1</v>
      </c>
      <c r="L42" s="116">
        <v>1</v>
      </c>
      <c r="M42" s="114">
        <v>1</v>
      </c>
      <c r="N42" s="111">
        <f>I42+M42</f>
        <v>8</v>
      </c>
      <c r="O42" s="116">
        <v>0.4</v>
      </c>
    </row>
    <row r="43" spans="1:15" ht="12.75">
      <c r="A43" s="111">
        <v>1</v>
      </c>
      <c r="B43" s="105">
        <v>20</v>
      </c>
      <c r="C43" s="106" t="s">
        <v>5</v>
      </c>
      <c r="D43" s="112" t="s">
        <v>4</v>
      </c>
      <c r="E43" s="112" t="s">
        <v>5</v>
      </c>
      <c r="F43" s="113" t="s">
        <v>123</v>
      </c>
      <c r="G43" s="134" t="s">
        <v>34</v>
      </c>
      <c r="H43" s="114">
        <v>1</v>
      </c>
      <c r="I43" s="111">
        <f>D43+H43</f>
        <v>7</v>
      </c>
      <c r="J43" s="111">
        <v>1</v>
      </c>
      <c r="K43" s="111">
        <v>1</v>
      </c>
      <c r="L43" s="116">
        <v>1</v>
      </c>
      <c r="M43" s="114">
        <v>1</v>
      </c>
      <c r="N43" s="111">
        <f>I43+M43</f>
        <v>8</v>
      </c>
      <c r="O43" s="116">
        <v>0.4</v>
      </c>
    </row>
    <row r="44" spans="1:15" ht="12.75">
      <c r="A44" s="111"/>
      <c r="B44" s="105"/>
      <c r="C44" s="106"/>
      <c r="D44" s="112"/>
      <c r="E44" s="112"/>
      <c r="F44" s="113"/>
      <c r="G44" s="134"/>
      <c r="H44" s="114"/>
      <c r="I44" s="111"/>
      <c r="J44" s="118"/>
      <c r="K44" s="118"/>
      <c r="L44" s="116"/>
      <c r="M44" s="114"/>
      <c r="N44" s="111"/>
      <c r="O44" s="116"/>
    </row>
    <row r="45" spans="1:15" ht="25.5">
      <c r="A45" s="111">
        <v>1</v>
      </c>
      <c r="B45" s="105">
        <v>20</v>
      </c>
      <c r="C45" s="106" t="s">
        <v>5</v>
      </c>
      <c r="D45" s="111">
        <v>18</v>
      </c>
      <c r="E45" s="111"/>
      <c r="F45" s="130" t="s">
        <v>74</v>
      </c>
      <c r="G45" s="120"/>
      <c r="H45" s="121"/>
      <c r="I45" s="122"/>
      <c r="J45" s="118"/>
      <c r="K45" s="118"/>
      <c r="L45" s="122"/>
      <c r="M45" s="121"/>
      <c r="N45" s="122"/>
      <c r="O45" s="122"/>
    </row>
    <row r="46" spans="1:15" ht="25.5">
      <c r="A46" s="111">
        <v>1</v>
      </c>
      <c r="B46" s="105">
        <v>20</v>
      </c>
      <c r="C46" s="106" t="s">
        <v>5</v>
      </c>
      <c r="D46" s="111">
        <v>18</v>
      </c>
      <c r="E46" s="112" t="s">
        <v>11</v>
      </c>
      <c r="F46" s="135" t="s">
        <v>124</v>
      </c>
      <c r="G46" s="123" t="s">
        <v>75</v>
      </c>
      <c r="H46" s="114" t="s">
        <v>17</v>
      </c>
      <c r="I46" s="111" t="s">
        <v>80</v>
      </c>
      <c r="J46" s="111" t="s">
        <v>17</v>
      </c>
      <c r="K46" s="111" t="s">
        <v>17</v>
      </c>
      <c r="L46" s="116">
        <v>1</v>
      </c>
      <c r="M46" s="114" t="s">
        <v>17</v>
      </c>
      <c r="N46" s="111" t="s">
        <v>80</v>
      </c>
      <c r="O46" s="116">
        <v>0.4</v>
      </c>
    </row>
    <row r="47" spans="1:15" ht="25.5">
      <c r="A47" s="111">
        <v>1</v>
      </c>
      <c r="B47" s="105">
        <v>20</v>
      </c>
      <c r="C47" s="106" t="s">
        <v>5</v>
      </c>
      <c r="D47" s="111">
        <v>18</v>
      </c>
      <c r="E47" s="112" t="s">
        <v>5</v>
      </c>
      <c r="F47" s="135" t="s">
        <v>125</v>
      </c>
      <c r="G47" s="123" t="s">
        <v>76</v>
      </c>
      <c r="H47" s="114" t="s">
        <v>17</v>
      </c>
      <c r="I47" s="111" t="s">
        <v>80</v>
      </c>
      <c r="J47" s="111" t="s">
        <v>17</v>
      </c>
      <c r="K47" s="111" t="s">
        <v>17</v>
      </c>
      <c r="L47" s="116">
        <v>1</v>
      </c>
      <c r="M47" s="114" t="s">
        <v>17</v>
      </c>
      <c r="N47" s="111" t="s">
        <v>80</v>
      </c>
      <c r="O47" s="116">
        <v>0.4</v>
      </c>
    </row>
    <row r="48" spans="1:15" ht="12.75">
      <c r="A48" s="118"/>
      <c r="B48" s="118"/>
      <c r="C48" s="111"/>
      <c r="D48" s="111"/>
      <c r="E48" s="118"/>
      <c r="F48" s="117"/>
      <c r="G48" s="126"/>
      <c r="H48" s="114"/>
      <c r="I48" s="111"/>
      <c r="J48" s="118"/>
      <c r="K48" s="118"/>
      <c r="L48" s="111"/>
      <c r="M48" s="114"/>
      <c r="N48" s="111"/>
      <c r="O48" s="111"/>
    </row>
    <row r="49" spans="1:15" ht="25.5">
      <c r="A49" s="111">
        <v>1</v>
      </c>
      <c r="B49" s="105">
        <v>20</v>
      </c>
      <c r="C49" s="106" t="s">
        <v>5</v>
      </c>
      <c r="D49" s="111">
        <v>15</v>
      </c>
      <c r="E49" s="111"/>
      <c r="F49" s="130" t="s">
        <v>65</v>
      </c>
      <c r="G49" s="120"/>
      <c r="H49" s="121"/>
      <c r="I49" s="122"/>
      <c r="J49" s="118"/>
      <c r="K49" s="118"/>
      <c r="L49" s="122"/>
      <c r="M49" s="121"/>
      <c r="N49" s="122"/>
      <c r="O49" s="122"/>
    </row>
    <row r="50" spans="1:15" ht="25.5">
      <c r="A50" s="118">
        <v>1</v>
      </c>
      <c r="B50" s="105">
        <v>20</v>
      </c>
      <c r="C50" s="106" t="s">
        <v>5</v>
      </c>
      <c r="D50" s="111">
        <v>15</v>
      </c>
      <c r="E50" s="119" t="s">
        <v>3</v>
      </c>
      <c r="F50" s="117" t="s">
        <v>126</v>
      </c>
      <c r="G50" s="104" t="s">
        <v>81</v>
      </c>
      <c r="H50" s="114">
        <v>14</v>
      </c>
      <c r="I50" s="111">
        <f aca="true" t="shared" si="4" ref="I50:I57">D50+H50</f>
        <v>29</v>
      </c>
      <c r="J50" s="111">
        <v>14</v>
      </c>
      <c r="K50" s="111">
        <v>1</v>
      </c>
      <c r="L50" s="136">
        <f>K50/J50</f>
        <v>0.07142857142857142</v>
      </c>
      <c r="M50" s="114">
        <v>14</v>
      </c>
      <c r="N50" s="111">
        <f aca="true" t="shared" si="5" ref="N50:N57">I50+M50</f>
        <v>43</v>
      </c>
      <c r="O50" s="116">
        <f>(N50/71)*100%</f>
        <v>0.6056338028169014</v>
      </c>
    </row>
    <row r="51" spans="1:15" ht="35.25" customHeight="1">
      <c r="A51" s="111">
        <v>1</v>
      </c>
      <c r="B51" s="105">
        <v>20</v>
      </c>
      <c r="C51" s="106" t="s">
        <v>5</v>
      </c>
      <c r="D51" s="111">
        <v>15</v>
      </c>
      <c r="E51" s="112" t="s">
        <v>7</v>
      </c>
      <c r="F51" s="117" t="s">
        <v>127</v>
      </c>
      <c r="G51" s="104" t="s">
        <v>66</v>
      </c>
      <c r="H51" s="114">
        <v>144</v>
      </c>
      <c r="I51" s="111">
        <f t="shared" si="4"/>
        <v>159</v>
      </c>
      <c r="J51" s="111">
        <v>144</v>
      </c>
      <c r="K51" s="111">
        <v>129</v>
      </c>
      <c r="L51" s="136">
        <f aca="true" t="shared" si="6" ref="L51:L57">K51/J51</f>
        <v>0.8958333333333334</v>
      </c>
      <c r="M51" s="114">
        <v>144</v>
      </c>
      <c r="N51" s="111">
        <f t="shared" si="5"/>
        <v>303</v>
      </c>
      <c r="O51" s="116">
        <f>(N51/720)*100%</f>
        <v>0.42083333333333334</v>
      </c>
    </row>
    <row r="52" spans="1:15" ht="25.5">
      <c r="A52" s="111">
        <v>1</v>
      </c>
      <c r="B52" s="105">
        <v>20</v>
      </c>
      <c r="C52" s="106" t="s">
        <v>5</v>
      </c>
      <c r="D52" s="111">
        <v>15</v>
      </c>
      <c r="E52" s="112" t="s">
        <v>11</v>
      </c>
      <c r="F52" s="117" t="s">
        <v>128</v>
      </c>
      <c r="G52" s="134" t="s">
        <v>67</v>
      </c>
      <c r="H52" s="114">
        <v>80</v>
      </c>
      <c r="I52" s="111">
        <f t="shared" si="4"/>
        <v>95</v>
      </c>
      <c r="J52" s="111">
        <v>80</v>
      </c>
      <c r="K52" s="111">
        <v>129</v>
      </c>
      <c r="L52" s="136">
        <f t="shared" si="6"/>
        <v>1.6125</v>
      </c>
      <c r="M52" s="114">
        <v>80</v>
      </c>
      <c r="N52" s="111">
        <f t="shared" si="5"/>
        <v>175</v>
      </c>
      <c r="O52" s="137">
        <v>0.4</v>
      </c>
    </row>
    <row r="53" spans="1:15" ht="25.5">
      <c r="A53" s="111">
        <v>1</v>
      </c>
      <c r="B53" s="105">
        <v>20</v>
      </c>
      <c r="C53" s="106" t="s">
        <v>5</v>
      </c>
      <c r="D53" s="111">
        <v>15</v>
      </c>
      <c r="E53" s="112" t="s">
        <v>5</v>
      </c>
      <c r="F53" s="117" t="s">
        <v>129</v>
      </c>
      <c r="G53" s="104" t="s">
        <v>68</v>
      </c>
      <c r="H53" s="114">
        <v>30</v>
      </c>
      <c r="I53" s="111">
        <f t="shared" si="4"/>
        <v>45</v>
      </c>
      <c r="J53" s="111">
        <v>30</v>
      </c>
      <c r="K53" s="111">
        <v>129</v>
      </c>
      <c r="L53" s="116">
        <f t="shared" si="6"/>
        <v>4.3</v>
      </c>
      <c r="M53" s="114">
        <v>30</v>
      </c>
      <c r="N53" s="111">
        <f t="shared" si="5"/>
        <v>75</v>
      </c>
      <c r="O53" s="137">
        <v>0.4</v>
      </c>
    </row>
    <row r="54" spans="1:15" ht="38.25">
      <c r="A54" s="111">
        <v>1</v>
      </c>
      <c r="B54" s="105">
        <v>20</v>
      </c>
      <c r="C54" s="106" t="s">
        <v>5</v>
      </c>
      <c r="D54" s="111">
        <v>15</v>
      </c>
      <c r="E54" s="112" t="s">
        <v>8</v>
      </c>
      <c r="F54" s="117" t="s">
        <v>130</v>
      </c>
      <c r="G54" s="138" t="s">
        <v>69</v>
      </c>
      <c r="H54" s="114">
        <v>0</v>
      </c>
      <c r="I54" s="111">
        <f t="shared" si="4"/>
        <v>15</v>
      </c>
      <c r="J54" s="111">
        <v>3</v>
      </c>
      <c r="K54" s="111">
        <v>1</v>
      </c>
      <c r="L54" s="136">
        <f t="shared" si="6"/>
        <v>0.3333333333333333</v>
      </c>
      <c r="M54" s="114">
        <v>0</v>
      </c>
      <c r="N54" s="111">
        <f t="shared" si="5"/>
        <v>15</v>
      </c>
      <c r="O54" s="116">
        <v>0</v>
      </c>
    </row>
    <row r="55" spans="1:15" ht="38.25">
      <c r="A55" s="111">
        <v>1</v>
      </c>
      <c r="B55" s="105">
        <v>20</v>
      </c>
      <c r="C55" s="106" t="s">
        <v>5</v>
      </c>
      <c r="D55" s="111">
        <v>15</v>
      </c>
      <c r="E55" s="112" t="s">
        <v>4</v>
      </c>
      <c r="F55" s="117" t="s">
        <v>131</v>
      </c>
      <c r="G55" s="104" t="s">
        <v>70</v>
      </c>
      <c r="H55" s="114">
        <v>16</v>
      </c>
      <c r="I55" s="111">
        <f t="shared" si="4"/>
        <v>31</v>
      </c>
      <c r="J55" s="111">
        <v>16</v>
      </c>
      <c r="K55" s="111">
        <v>77</v>
      </c>
      <c r="L55" s="136">
        <f t="shared" si="6"/>
        <v>4.8125</v>
      </c>
      <c r="M55" s="114">
        <v>16</v>
      </c>
      <c r="N55" s="111">
        <f t="shared" si="5"/>
        <v>47</v>
      </c>
      <c r="O55" s="116">
        <v>0.4</v>
      </c>
    </row>
    <row r="56" spans="1:15" ht="25.5">
      <c r="A56" s="111">
        <v>1</v>
      </c>
      <c r="B56" s="105">
        <v>20</v>
      </c>
      <c r="C56" s="106" t="s">
        <v>5</v>
      </c>
      <c r="D56" s="111">
        <v>15</v>
      </c>
      <c r="E56" s="112" t="s">
        <v>13</v>
      </c>
      <c r="F56" s="117" t="s">
        <v>132</v>
      </c>
      <c r="G56" s="104" t="s">
        <v>71</v>
      </c>
      <c r="H56" s="114">
        <v>21</v>
      </c>
      <c r="I56" s="111">
        <f t="shared" si="4"/>
        <v>36</v>
      </c>
      <c r="J56" s="111">
        <v>21</v>
      </c>
      <c r="K56" s="111">
        <v>21</v>
      </c>
      <c r="L56" s="136">
        <f t="shared" si="6"/>
        <v>1</v>
      </c>
      <c r="M56" s="114">
        <v>21</v>
      </c>
      <c r="N56" s="111">
        <f t="shared" si="5"/>
        <v>57</v>
      </c>
      <c r="O56" s="116">
        <v>0.4</v>
      </c>
    </row>
    <row r="57" spans="1:15" ht="25.5">
      <c r="A57" s="111">
        <v>1</v>
      </c>
      <c r="B57" s="105">
        <v>20</v>
      </c>
      <c r="C57" s="106" t="s">
        <v>5</v>
      </c>
      <c r="D57" s="111">
        <v>15</v>
      </c>
      <c r="E57" s="112" t="s">
        <v>12</v>
      </c>
      <c r="F57" s="117" t="s">
        <v>133</v>
      </c>
      <c r="G57" s="104" t="s">
        <v>72</v>
      </c>
      <c r="H57" s="114">
        <v>21</v>
      </c>
      <c r="I57" s="111">
        <f t="shared" si="4"/>
        <v>36</v>
      </c>
      <c r="J57" s="111">
        <v>25</v>
      </c>
      <c r="K57" s="111">
        <v>12</v>
      </c>
      <c r="L57" s="136">
        <f t="shared" si="6"/>
        <v>0.48</v>
      </c>
      <c r="M57" s="114">
        <v>21</v>
      </c>
      <c r="N57" s="111">
        <f t="shared" si="5"/>
        <v>57</v>
      </c>
      <c r="O57" s="116">
        <v>0.4</v>
      </c>
    </row>
    <row r="58" spans="1:15" ht="12.75">
      <c r="A58" s="118"/>
      <c r="B58" s="118"/>
      <c r="C58" s="111"/>
      <c r="D58" s="111"/>
      <c r="E58" s="118"/>
      <c r="F58" s="117"/>
      <c r="G58" s="104"/>
      <c r="H58" s="114"/>
      <c r="I58" s="111"/>
      <c r="J58" s="118"/>
      <c r="K58" s="118"/>
      <c r="L58" s="111"/>
      <c r="M58" s="114"/>
      <c r="N58" s="111"/>
      <c r="O58" s="111"/>
    </row>
    <row r="59" spans="1:15" ht="25.5">
      <c r="A59" s="111">
        <v>1</v>
      </c>
      <c r="B59" s="105">
        <v>20</v>
      </c>
      <c r="C59" s="106" t="s">
        <v>5</v>
      </c>
      <c r="D59" s="111">
        <v>16</v>
      </c>
      <c r="E59" s="111"/>
      <c r="F59" s="130" t="s">
        <v>73</v>
      </c>
      <c r="G59" s="120"/>
      <c r="H59" s="121"/>
      <c r="I59" s="111"/>
      <c r="J59" s="118"/>
      <c r="K59" s="118"/>
      <c r="L59" s="122"/>
      <c r="M59" s="121"/>
      <c r="N59" s="111"/>
      <c r="O59" s="122"/>
    </row>
    <row r="60" spans="1:15" ht="12.75">
      <c r="A60" s="111">
        <v>1</v>
      </c>
      <c r="B60" s="105">
        <v>20</v>
      </c>
      <c r="C60" s="106" t="s">
        <v>5</v>
      </c>
      <c r="D60" s="111">
        <v>16</v>
      </c>
      <c r="E60" s="112">
        <v>28</v>
      </c>
      <c r="F60" s="117" t="s">
        <v>134</v>
      </c>
      <c r="G60" s="104" t="s">
        <v>77</v>
      </c>
      <c r="H60" s="114">
        <v>600</v>
      </c>
      <c r="I60" s="111">
        <f>D60+H60</f>
        <v>616</v>
      </c>
      <c r="J60" s="118">
        <v>38</v>
      </c>
      <c r="K60" s="118">
        <v>22</v>
      </c>
      <c r="L60" s="136">
        <f>K60/J60</f>
        <v>0.5789473684210527</v>
      </c>
      <c r="M60" s="114">
        <v>600</v>
      </c>
      <c r="N60" s="111">
        <f>I60+M60</f>
        <v>1216</v>
      </c>
      <c r="O60" s="116">
        <f>(N60/3650)*100%</f>
        <v>0.33315068493150685</v>
      </c>
    </row>
    <row r="61" spans="1:15" ht="12.75">
      <c r="A61" s="111"/>
      <c r="B61" s="105"/>
      <c r="C61" s="106"/>
      <c r="D61" s="111"/>
      <c r="E61" s="112"/>
      <c r="F61" s="135"/>
      <c r="G61" s="104"/>
      <c r="H61" s="114"/>
      <c r="I61" s="111"/>
      <c r="J61" s="118"/>
      <c r="K61" s="118"/>
      <c r="L61" s="116"/>
      <c r="M61" s="114"/>
      <c r="N61" s="111"/>
      <c r="O61" s="116"/>
    </row>
    <row r="62" spans="1:15" ht="25.5">
      <c r="A62" s="111">
        <v>1</v>
      </c>
      <c r="B62" s="105">
        <v>20</v>
      </c>
      <c r="C62" s="106" t="s">
        <v>5</v>
      </c>
      <c r="D62" s="111">
        <v>18</v>
      </c>
      <c r="E62" s="112"/>
      <c r="F62" s="139" t="s">
        <v>97</v>
      </c>
      <c r="G62" s="104"/>
      <c r="H62" s="114"/>
      <c r="I62" s="111"/>
      <c r="J62" s="118"/>
      <c r="K62" s="118"/>
      <c r="L62" s="116"/>
      <c r="M62" s="114"/>
      <c r="N62" s="111"/>
      <c r="O62" s="116"/>
    </row>
    <row r="63" spans="1:15" ht="25.5">
      <c r="A63" s="111">
        <v>1</v>
      </c>
      <c r="B63" s="105">
        <v>20</v>
      </c>
      <c r="C63" s="106" t="s">
        <v>5</v>
      </c>
      <c r="D63" s="111">
        <v>18</v>
      </c>
      <c r="E63" s="112" t="s">
        <v>12</v>
      </c>
      <c r="F63" s="135" t="s">
        <v>108</v>
      </c>
      <c r="G63" s="104" t="s">
        <v>114</v>
      </c>
      <c r="H63" s="114">
        <v>1</v>
      </c>
      <c r="I63" s="111">
        <f>D63+H63</f>
        <v>19</v>
      </c>
      <c r="J63" s="111">
        <v>1</v>
      </c>
      <c r="K63" s="111">
        <v>1</v>
      </c>
      <c r="L63" s="116">
        <v>1</v>
      </c>
      <c r="M63" s="114">
        <v>1</v>
      </c>
      <c r="N63" s="111">
        <f>I63+M63</f>
        <v>20</v>
      </c>
      <c r="O63" s="116">
        <v>1</v>
      </c>
    </row>
    <row r="64" spans="1:15" ht="25.5">
      <c r="A64" s="111">
        <v>1</v>
      </c>
      <c r="B64" s="105">
        <v>20</v>
      </c>
      <c r="C64" s="106" t="s">
        <v>8</v>
      </c>
      <c r="D64" s="111">
        <v>19</v>
      </c>
      <c r="E64" s="112">
        <v>10</v>
      </c>
      <c r="F64" s="135" t="s">
        <v>117</v>
      </c>
      <c r="G64" s="104" t="s">
        <v>135</v>
      </c>
      <c r="H64" s="114">
        <v>0</v>
      </c>
      <c r="I64" s="111">
        <v>0</v>
      </c>
      <c r="J64" s="118">
        <v>0</v>
      </c>
      <c r="K64" s="118">
        <v>0</v>
      </c>
      <c r="L64" s="116">
        <v>0</v>
      </c>
      <c r="M64" s="114">
        <v>0</v>
      </c>
      <c r="N64" s="111">
        <v>0</v>
      </c>
      <c r="O64" s="116">
        <v>0</v>
      </c>
    </row>
    <row r="65" spans="1:15" ht="11.25">
      <c r="A65" s="2"/>
      <c r="B65" s="2"/>
      <c r="C65" s="19"/>
      <c r="D65" s="2"/>
      <c r="E65" s="3"/>
      <c r="F65" s="6"/>
      <c r="G65" s="23"/>
      <c r="H65" s="7"/>
      <c r="I65" s="7"/>
      <c r="J65" s="2"/>
      <c r="K65" s="3"/>
      <c r="L65" s="8"/>
      <c r="M65" s="55"/>
      <c r="N65" s="2"/>
      <c r="O65" s="9"/>
    </row>
    <row r="66" spans="1:15" ht="11.25">
      <c r="A66" s="4"/>
      <c r="B66" s="4"/>
      <c r="C66" s="4"/>
      <c r="D66" s="4"/>
      <c r="E66" s="5"/>
      <c r="F66" s="10"/>
      <c r="G66" s="24"/>
      <c r="H66" s="11"/>
      <c r="I66" s="11"/>
      <c r="J66" s="4"/>
      <c r="K66" s="5"/>
      <c r="L66" s="12"/>
      <c r="M66" s="56"/>
      <c r="N66" s="4"/>
      <c r="O66" s="13"/>
    </row>
    <row r="67" spans="1:15" ht="11.25">
      <c r="A67" s="4"/>
      <c r="B67" s="4"/>
      <c r="C67" s="4"/>
      <c r="D67" s="4"/>
      <c r="E67" s="5"/>
      <c r="F67" s="10"/>
      <c r="G67" s="24"/>
      <c r="H67" s="11"/>
      <c r="I67" s="11"/>
      <c r="J67" s="4"/>
      <c r="K67" s="5"/>
      <c r="L67" s="12"/>
      <c r="M67" s="56"/>
      <c r="N67" s="4"/>
      <c r="O67" s="13"/>
    </row>
    <row r="68" spans="1:15" ht="11.25">
      <c r="A68" s="4"/>
      <c r="B68" s="4"/>
      <c r="C68" s="4"/>
      <c r="D68" s="4"/>
      <c r="E68" s="5"/>
      <c r="F68" s="10"/>
      <c r="G68" s="24"/>
      <c r="H68" s="11"/>
      <c r="I68" s="11"/>
      <c r="J68" s="4"/>
      <c r="K68" s="5"/>
      <c r="L68" s="12"/>
      <c r="M68" s="56"/>
      <c r="N68" s="4"/>
      <c r="O68" s="13"/>
    </row>
    <row r="69" spans="1:15" ht="11.25">
      <c r="A69" s="4"/>
      <c r="B69" s="4"/>
      <c r="C69" s="4"/>
      <c r="D69" s="4"/>
      <c r="E69" s="5"/>
      <c r="F69" s="10"/>
      <c r="G69" s="24"/>
      <c r="H69" s="11"/>
      <c r="I69" s="11"/>
      <c r="J69" s="4"/>
      <c r="K69" s="5"/>
      <c r="L69" s="12"/>
      <c r="M69" s="56"/>
      <c r="N69" s="4"/>
      <c r="O69" s="13"/>
    </row>
    <row r="70" spans="1:15" ht="11.25">
      <c r="A70" s="4"/>
      <c r="B70" s="4"/>
      <c r="C70" s="4"/>
      <c r="D70" s="4"/>
      <c r="E70" s="5"/>
      <c r="F70" s="10"/>
      <c r="G70" s="24"/>
      <c r="H70" s="11"/>
      <c r="I70" s="11"/>
      <c r="J70" s="4"/>
      <c r="K70" s="5"/>
      <c r="L70" s="12"/>
      <c r="M70" s="56"/>
      <c r="N70" s="4"/>
      <c r="O70" s="13"/>
    </row>
    <row r="71" spans="1:15" ht="11.25">
      <c r="A71" s="4"/>
      <c r="B71" s="4"/>
      <c r="C71" s="4"/>
      <c r="D71" s="4"/>
      <c r="E71" s="5"/>
      <c r="F71" s="10"/>
      <c r="G71" s="24"/>
      <c r="H71" s="11"/>
      <c r="I71" s="11"/>
      <c r="J71" s="4"/>
      <c r="K71" s="5"/>
      <c r="L71" s="12"/>
      <c r="M71" s="56"/>
      <c r="N71" s="4"/>
      <c r="O71" s="13"/>
    </row>
    <row r="72" spans="1:15" ht="11.25">
      <c r="A72" s="4"/>
      <c r="B72" s="4"/>
      <c r="C72" s="4"/>
      <c r="D72" s="4"/>
      <c r="E72" s="5"/>
      <c r="F72" s="10"/>
      <c r="G72" s="24"/>
      <c r="H72" s="11"/>
      <c r="I72" s="11"/>
      <c r="J72" s="4"/>
      <c r="K72" s="5"/>
      <c r="L72" s="12"/>
      <c r="M72" s="56"/>
      <c r="N72" s="4"/>
      <c r="O72" s="13"/>
    </row>
    <row r="73" spans="1:15" ht="11.25">
      <c r="A73" s="4"/>
      <c r="B73" s="4"/>
      <c r="C73" s="4"/>
      <c r="D73" s="4"/>
      <c r="E73" s="5"/>
      <c r="F73" s="10"/>
      <c r="G73" s="24"/>
      <c r="H73" s="11"/>
      <c r="I73" s="11"/>
      <c r="J73" s="4"/>
      <c r="K73" s="5"/>
      <c r="L73" s="12"/>
      <c r="M73" s="56"/>
      <c r="N73" s="4"/>
      <c r="O73" s="13"/>
    </row>
    <row r="74" spans="1:15" ht="11.25">
      <c r="A74" s="4"/>
      <c r="B74" s="4"/>
      <c r="C74" s="4"/>
      <c r="D74" s="4"/>
      <c r="E74" s="5"/>
      <c r="F74" s="10"/>
      <c r="G74" s="24"/>
      <c r="H74" s="11"/>
      <c r="I74" s="11"/>
      <c r="J74" s="4"/>
      <c r="K74" s="5"/>
      <c r="L74" s="12"/>
      <c r="M74" s="56"/>
      <c r="N74" s="4"/>
      <c r="O74" s="13"/>
    </row>
    <row r="75" spans="1:15" ht="11.25">
      <c r="A75" s="4"/>
      <c r="B75" s="4"/>
      <c r="C75" s="4"/>
      <c r="D75" s="4"/>
      <c r="E75" s="5"/>
      <c r="F75" s="10"/>
      <c r="G75" s="24"/>
      <c r="H75" s="11"/>
      <c r="I75" s="11"/>
      <c r="J75" s="4"/>
      <c r="K75" s="5"/>
      <c r="L75" s="12"/>
      <c r="M75" s="56"/>
      <c r="N75" s="4"/>
      <c r="O75" s="13"/>
    </row>
    <row r="76" spans="1:15" ht="11.25">
      <c r="A76" s="4"/>
      <c r="B76" s="4"/>
      <c r="C76" s="4"/>
      <c r="D76" s="4"/>
      <c r="E76" s="5"/>
      <c r="F76" s="10"/>
      <c r="G76" s="24"/>
      <c r="H76" s="11"/>
      <c r="I76" s="11"/>
      <c r="J76" s="4"/>
      <c r="K76" s="5"/>
      <c r="L76" s="12"/>
      <c r="M76" s="56"/>
      <c r="N76" s="4"/>
      <c r="O76" s="13"/>
    </row>
    <row r="77" spans="1:15" ht="11.25">
      <c r="A77" s="4"/>
      <c r="B77" s="4"/>
      <c r="C77" s="4"/>
      <c r="D77" s="4"/>
      <c r="E77" s="5"/>
      <c r="F77" s="10"/>
      <c r="G77" s="24"/>
      <c r="H77" s="11"/>
      <c r="I77" s="11"/>
      <c r="J77" s="4"/>
      <c r="K77" s="5"/>
      <c r="L77" s="12"/>
      <c r="M77" s="56"/>
      <c r="N77" s="4"/>
      <c r="O77" s="13"/>
    </row>
    <row r="78" spans="1:15" ht="11.25">
      <c r="A78" s="4"/>
      <c r="B78" s="4"/>
      <c r="C78" s="4"/>
      <c r="D78" s="4"/>
      <c r="E78" s="5"/>
      <c r="F78" s="10"/>
      <c r="G78" s="24"/>
      <c r="H78" s="11"/>
      <c r="I78" s="11"/>
      <c r="J78" s="4"/>
      <c r="K78" s="5"/>
      <c r="L78" s="12"/>
      <c r="M78" s="56"/>
      <c r="N78" s="4"/>
      <c r="O78" s="13"/>
    </row>
    <row r="79" spans="1:15" ht="11.25">
      <c r="A79" s="16"/>
      <c r="B79" s="17"/>
      <c r="C79" s="5"/>
      <c r="D79" s="4"/>
      <c r="E79" s="17"/>
      <c r="F79" s="10"/>
      <c r="G79" s="25"/>
      <c r="H79" s="14"/>
      <c r="I79" s="14"/>
      <c r="J79" s="14"/>
      <c r="K79" s="14"/>
      <c r="L79" s="15"/>
      <c r="M79" s="57"/>
      <c r="N79" s="14"/>
      <c r="O79" s="15"/>
    </row>
    <row r="80" spans="1:15" ht="11.25">
      <c r="A80" s="16"/>
      <c r="B80" s="17"/>
      <c r="C80" s="5"/>
      <c r="D80" s="4"/>
      <c r="E80" s="17"/>
      <c r="F80" s="10"/>
      <c r="G80" s="25"/>
      <c r="H80" s="14"/>
      <c r="I80" s="14"/>
      <c r="J80" s="14"/>
      <c r="K80" s="14"/>
      <c r="L80" s="15"/>
      <c r="M80" s="57"/>
      <c r="N80" s="14"/>
      <c r="O80" s="15"/>
    </row>
    <row r="81" spans="1:15" ht="11.25">
      <c r="A81" s="16"/>
      <c r="B81" s="17"/>
      <c r="C81" s="5"/>
      <c r="D81" s="4"/>
      <c r="E81" s="17"/>
      <c r="F81" s="10"/>
      <c r="G81" s="25"/>
      <c r="H81" s="14"/>
      <c r="I81" s="14"/>
      <c r="J81" s="14"/>
      <c r="K81" s="14"/>
      <c r="L81" s="15"/>
      <c r="M81" s="57"/>
      <c r="N81" s="14"/>
      <c r="O81" s="15"/>
    </row>
    <row r="82" spans="1:15" ht="11.25">
      <c r="A82" s="16"/>
      <c r="B82" s="17"/>
      <c r="C82" s="5"/>
      <c r="D82" s="4"/>
      <c r="E82" s="17"/>
      <c r="F82" s="10"/>
      <c r="G82" s="25"/>
      <c r="H82" s="14"/>
      <c r="I82" s="14"/>
      <c r="J82" s="14"/>
      <c r="K82" s="14"/>
      <c r="L82" s="15"/>
      <c r="M82" s="57"/>
      <c r="N82" s="14"/>
      <c r="O82" s="15"/>
    </row>
    <row r="83" spans="1:15" ht="11.25">
      <c r="A83" s="16"/>
      <c r="B83" s="17"/>
      <c r="C83" s="5"/>
      <c r="D83" s="4"/>
      <c r="E83" s="17"/>
      <c r="F83" s="10"/>
      <c r="G83" s="25"/>
      <c r="H83" s="14"/>
      <c r="I83" s="14"/>
      <c r="J83" s="14"/>
      <c r="K83" s="14"/>
      <c r="L83" s="15"/>
      <c r="M83" s="57"/>
      <c r="N83" s="14"/>
      <c r="O83" s="15"/>
    </row>
    <row r="84" spans="1:15" ht="11.25">
      <c r="A84" s="16"/>
      <c r="B84" s="17"/>
      <c r="C84" s="5"/>
      <c r="D84" s="4"/>
      <c r="E84" s="17"/>
      <c r="F84" s="10"/>
      <c r="G84" s="25"/>
      <c r="H84" s="14"/>
      <c r="I84" s="14"/>
      <c r="J84" s="14"/>
      <c r="K84" s="14"/>
      <c r="L84" s="15"/>
      <c r="M84" s="57"/>
      <c r="N84" s="14"/>
      <c r="O84" s="15"/>
    </row>
    <row r="85" spans="1:15" ht="11.25">
      <c r="A85" s="16"/>
      <c r="B85" s="17"/>
      <c r="C85" s="5"/>
      <c r="D85" s="4"/>
      <c r="E85" s="17"/>
      <c r="F85" s="10"/>
      <c r="G85" s="25"/>
      <c r="H85" s="14"/>
      <c r="I85" s="14"/>
      <c r="J85" s="14"/>
      <c r="K85" s="14"/>
      <c r="L85" s="15"/>
      <c r="M85" s="57"/>
      <c r="N85" s="14"/>
      <c r="O85" s="15"/>
    </row>
    <row r="86" spans="1:15" ht="11.25">
      <c r="A86" s="16"/>
      <c r="B86" s="17"/>
      <c r="C86" s="5"/>
      <c r="D86" s="4"/>
      <c r="E86" s="17"/>
      <c r="F86" s="10"/>
      <c r="G86" s="25"/>
      <c r="H86" s="14"/>
      <c r="I86" s="14"/>
      <c r="J86" s="14"/>
      <c r="K86" s="14"/>
      <c r="L86" s="15"/>
      <c r="M86" s="57"/>
      <c r="N86" s="14"/>
      <c r="O86" s="15"/>
    </row>
    <row r="87" spans="1:15" ht="11.25">
      <c r="A87" s="16"/>
      <c r="B87" s="17"/>
      <c r="C87" s="5"/>
      <c r="D87" s="4"/>
      <c r="E87" s="17"/>
      <c r="F87" s="10"/>
      <c r="G87" s="25"/>
      <c r="H87" s="14"/>
      <c r="I87" s="14"/>
      <c r="J87" s="14"/>
      <c r="K87" s="14"/>
      <c r="L87" s="15"/>
      <c r="M87" s="57"/>
      <c r="N87" s="14"/>
      <c r="O87" s="15"/>
    </row>
    <row r="88" spans="1:15" ht="11.25">
      <c r="A88" s="16"/>
      <c r="B88" s="17"/>
      <c r="C88" s="5"/>
      <c r="D88" s="4"/>
      <c r="E88" s="17"/>
      <c r="F88" s="10"/>
      <c r="G88" s="25"/>
      <c r="H88" s="14"/>
      <c r="I88" s="14"/>
      <c r="J88" s="14"/>
      <c r="K88" s="14"/>
      <c r="L88" s="15"/>
      <c r="M88" s="57"/>
      <c r="N88" s="14"/>
      <c r="O88" s="15"/>
    </row>
    <row r="89" spans="1:15" ht="11.25">
      <c r="A89" s="16"/>
      <c r="B89" s="17"/>
      <c r="C89" s="5"/>
      <c r="D89" s="4"/>
      <c r="E89" s="17"/>
      <c r="F89" s="10"/>
      <c r="G89" s="25"/>
      <c r="H89" s="14"/>
      <c r="I89" s="14"/>
      <c r="J89" s="14"/>
      <c r="K89" s="14"/>
      <c r="L89" s="15"/>
      <c r="M89" s="57"/>
      <c r="N89" s="14"/>
      <c r="O89" s="15"/>
    </row>
    <row r="90" spans="1:15" ht="11.25">
      <c r="A90" s="16"/>
      <c r="B90" s="17"/>
      <c r="C90" s="5"/>
      <c r="D90" s="4"/>
      <c r="E90" s="17"/>
      <c r="F90" s="10"/>
      <c r="G90" s="25"/>
      <c r="H90" s="14"/>
      <c r="I90" s="14"/>
      <c r="J90" s="14"/>
      <c r="K90" s="14"/>
      <c r="L90" s="15"/>
      <c r="M90" s="57"/>
      <c r="N90" s="14"/>
      <c r="O90" s="15"/>
    </row>
    <row r="91" spans="1:15" ht="11.25">
      <c r="A91" s="16"/>
      <c r="B91" s="17"/>
      <c r="C91" s="5"/>
      <c r="D91" s="4"/>
      <c r="E91" s="17"/>
      <c r="F91" s="10"/>
      <c r="G91" s="25"/>
      <c r="H91" s="14"/>
      <c r="I91" s="14"/>
      <c r="J91" s="14"/>
      <c r="K91" s="14"/>
      <c r="L91" s="15"/>
      <c r="M91" s="57"/>
      <c r="N91" s="14"/>
      <c r="O91" s="15"/>
    </row>
    <row r="92" spans="1:15" ht="11.25">
      <c r="A92" s="16"/>
      <c r="B92" s="17"/>
      <c r="C92" s="5"/>
      <c r="D92" s="4"/>
      <c r="E92" s="17"/>
      <c r="F92" s="10"/>
      <c r="G92" s="25"/>
      <c r="H92" s="14"/>
      <c r="I92" s="14"/>
      <c r="J92" s="14"/>
      <c r="K92" s="14"/>
      <c r="L92" s="15"/>
      <c r="M92" s="57"/>
      <c r="N92" s="14"/>
      <c r="O92" s="15"/>
    </row>
    <row r="93" spans="1:15" ht="11.25">
      <c r="A93" s="16"/>
      <c r="B93" s="17"/>
      <c r="C93" s="5"/>
      <c r="D93" s="4"/>
      <c r="E93" s="17"/>
      <c r="F93" s="10"/>
      <c r="G93" s="25"/>
      <c r="H93" s="14"/>
      <c r="I93" s="14"/>
      <c r="J93" s="14"/>
      <c r="K93" s="14"/>
      <c r="L93" s="15"/>
      <c r="M93" s="57"/>
      <c r="N93" s="14"/>
      <c r="O93" s="15"/>
    </row>
    <row r="94" spans="1:15" ht="11.25">
      <c r="A94" s="16"/>
      <c r="B94" s="17"/>
      <c r="C94" s="5"/>
      <c r="D94" s="4"/>
      <c r="E94" s="17"/>
      <c r="F94" s="10"/>
      <c r="G94" s="25"/>
      <c r="H94" s="14"/>
      <c r="I94" s="14"/>
      <c r="J94" s="14"/>
      <c r="K94" s="14"/>
      <c r="L94" s="15"/>
      <c r="M94" s="57"/>
      <c r="N94" s="14"/>
      <c r="O94" s="15"/>
    </row>
    <row r="95" spans="1:15" ht="11.25">
      <c r="A95" s="16"/>
      <c r="B95" s="17"/>
      <c r="C95" s="5"/>
      <c r="D95" s="4"/>
      <c r="E95" s="17"/>
      <c r="F95" s="10"/>
      <c r="G95" s="25"/>
      <c r="H95" s="14"/>
      <c r="I95" s="14"/>
      <c r="J95" s="14"/>
      <c r="K95" s="14"/>
      <c r="L95" s="15"/>
      <c r="M95" s="57"/>
      <c r="N95" s="14"/>
      <c r="O95" s="15"/>
    </row>
    <row r="96" spans="1:15" ht="11.25">
      <c r="A96" s="16"/>
      <c r="B96" s="17"/>
      <c r="C96" s="5"/>
      <c r="D96" s="4"/>
      <c r="E96" s="17"/>
      <c r="F96" s="10"/>
      <c r="G96" s="25"/>
      <c r="H96" s="14"/>
      <c r="I96" s="14"/>
      <c r="J96" s="14"/>
      <c r="K96" s="14"/>
      <c r="L96" s="15"/>
      <c r="M96" s="57"/>
      <c r="N96" s="14"/>
      <c r="O96" s="15"/>
    </row>
    <row r="97" spans="1:15" ht="11.25">
      <c r="A97" s="16"/>
      <c r="B97" s="17"/>
      <c r="C97" s="5"/>
      <c r="D97" s="4"/>
      <c r="E97" s="17"/>
      <c r="F97" s="10"/>
      <c r="G97" s="25"/>
      <c r="H97" s="14"/>
      <c r="I97" s="14"/>
      <c r="J97" s="14"/>
      <c r="K97" s="14"/>
      <c r="L97" s="15"/>
      <c r="M97" s="57"/>
      <c r="N97" s="14"/>
      <c r="O97" s="15"/>
    </row>
    <row r="98" spans="1:15" ht="11.25">
      <c r="A98" s="16"/>
      <c r="B98" s="17"/>
      <c r="C98" s="5"/>
      <c r="D98" s="4"/>
      <c r="E98" s="17"/>
      <c r="F98" s="10"/>
      <c r="G98" s="25"/>
      <c r="H98" s="14"/>
      <c r="I98" s="14"/>
      <c r="J98" s="14"/>
      <c r="K98" s="14"/>
      <c r="L98" s="15"/>
      <c r="M98" s="57"/>
      <c r="N98" s="14"/>
      <c r="O98" s="15"/>
    </row>
    <row r="99" spans="1:15" ht="11.25">
      <c r="A99" s="16"/>
      <c r="B99" s="17"/>
      <c r="C99" s="5"/>
      <c r="D99" s="4"/>
      <c r="E99" s="17"/>
      <c r="F99" s="10"/>
      <c r="G99" s="25"/>
      <c r="H99" s="14"/>
      <c r="I99" s="14"/>
      <c r="J99" s="14"/>
      <c r="K99" s="14"/>
      <c r="L99" s="15"/>
      <c r="M99" s="57"/>
      <c r="N99" s="14"/>
      <c r="O99" s="15"/>
    </row>
    <row r="100" spans="1:15" ht="11.25">
      <c r="A100" s="16"/>
      <c r="B100" s="17"/>
      <c r="C100" s="5"/>
      <c r="D100" s="4"/>
      <c r="E100" s="17"/>
      <c r="F100" s="10"/>
      <c r="G100" s="25"/>
      <c r="H100" s="14"/>
      <c r="I100" s="14"/>
      <c r="J100" s="14"/>
      <c r="K100" s="14"/>
      <c r="L100" s="15"/>
      <c r="M100" s="57"/>
      <c r="N100" s="14"/>
      <c r="O100" s="15"/>
    </row>
    <row r="101" spans="1:15" ht="11.25">
      <c r="A101" s="16"/>
      <c r="B101" s="17"/>
      <c r="C101" s="5"/>
      <c r="D101" s="4"/>
      <c r="E101" s="17"/>
      <c r="F101" s="10"/>
      <c r="G101" s="25"/>
      <c r="H101" s="14"/>
      <c r="I101" s="14"/>
      <c r="J101" s="14"/>
      <c r="K101" s="14"/>
      <c r="L101" s="15"/>
      <c r="M101" s="57"/>
      <c r="N101" s="14"/>
      <c r="O101" s="15"/>
    </row>
    <row r="102" spans="1:15" ht="11.25">
      <c r="A102" s="16"/>
      <c r="B102" s="17"/>
      <c r="C102" s="5"/>
      <c r="D102" s="4"/>
      <c r="E102" s="17"/>
      <c r="F102" s="10"/>
      <c r="G102" s="25"/>
      <c r="H102" s="14"/>
      <c r="I102" s="14"/>
      <c r="J102" s="14"/>
      <c r="K102" s="14"/>
      <c r="L102" s="15"/>
      <c r="M102" s="57"/>
      <c r="N102" s="14"/>
      <c r="O102" s="15"/>
    </row>
    <row r="103" spans="1:15" ht="11.25">
      <c r="A103" s="16"/>
      <c r="B103" s="17"/>
      <c r="C103" s="5"/>
      <c r="D103" s="4"/>
      <c r="E103" s="17"/>
      <c r="F103" s="10"/>
      <c r="G103" s="25"/>
      <c r="H103" s="14"/>
      <c r="I103" s="14"/>
      <c r="J103" s="14"/>
      <c r="K103" s="14"/>
      <c r="L103" s="15"/>
      <c r="M103" s="57"/>
      <c r="N103" s="14"/>
      <c r="O103" s="15"/>
    </row>
    <row r="104" spans="1:15" ht="11.25">
      <c r="A104" s="16"/>
      <c r="B104" s="17"/>
      <c r="C104" s="5"/>
      <c r="D104" s="4"/>
      <c r="E104" s="17"/>
      <c r="F104" s="10"/>
      <c r="G104" s="25"/>
      <c r="H104" s="14"/>
      <c r="I104" s="14"/>
      <c r="J104" s="14"/>
      <c r="K104" s="14"/>
      <c r="L104" s="15"/>
      <c r="M104" s="57"/>
      <c r="N104" s="14"/>
      <c r="O104" s="15"/>
    </row>
    <row r="105" spans="1:15" ht="11.25">
      <c r="A105" s="16"/>
      <c r="B105" s="17"/>
      <c r="C105" s="5"/>
      <c r="D105" s="4"/>
      <c r="E105" s="17"/>
      <c r="F105" s="10"/>
      <c r="G105" s="25"/>
      <c r="H105" s="14"/>
      <c r="I105" s="14"/>
      <c r="J105" s="14"/>
      <c r="K105" s="14"/>
      <c r="L105" s="15"/>
      <c r="M105" s="57"/>
      <c r="N105" s="14"/>
      <c r="O105" s="15"/>
    </row>
    <row r="106" spans="1:15" ht="11.25">
      <c r="A106" s="16"/>
      <c r="B106" s="17"/>
      <c r="C106" s="5"/>
      <c r="D106" s="4"/>
      <c r="E106" s="17"/>
      <c r="F106" s="10"/>
      <c r="G106" s="25"/>
      <c r="H106" s="14"/>
      <c r="I106" s="14"/>
      <c r="J106" s="14"/>
      <c r="K106" s="14"/>
      <c r="L106" s="15"/>
      <c r="M106" s="57"/>
      <c r="N106" s="14"/>
      <c r="O106" s="15"/>
    </row>
    <row r="107" spans="1:15" ht="11.25">
      <c r="A107" s="16"/>
      <c r="B107" s="17"/>
      <c r="C107" s="5"/>
      <c r="D107" s="4"/>
      <c r="E107" s="17"/>
      <c r="F107" s="10"/>
      <c r="G107" s="25"/>
      <c r="H107" s="14"/>
      <c r="I107" s="14"/>
      <c r="J107" s="14"/>
      <c r="K107" s="14"/>
      <c r="L107" s="15"/>
      <c r="M107" s="57"/>
      <c r="N107" s="14"/>
      <c r="O107" s="15"/>
    </row>
  </sheetData>
  <sheetProtection/>
  <mergeCells count="14">
    <mergeCell ref="J7:L7"/>
    <mergeCell ref="M7:M8"/>
    <mergeCell ref="N7:O7"/>
    <mergeCell ref="I7:I8"/>
    <mergeCell ref="A4:O4"/>
    <mergeCell ref="A6:O6"/>
    <mergeCell ref="A9:E9"/>
    <mergeCell ref="A1:O1"/>
    <mergeCell ref="A2:O2"/>
    <mergeCell ref="A3:O3"/>
    <mergeCell ref="A7:E8"/>
    <mergeCell ref="F7:F8"/>
    <mergeCell ref="G7:G8"/>
    <mergeCell ref="H7:H8"/>
  </mergeCells>
  <printOptions/>
  <pageMargins left="0.669291338582677" right="0.433070866141732" top="0.31496062992126" bottom="0.393700787401575" header="0.31496062992126" footer="0.31496062992126"/>
  <pageSetup orientation="landscape" paperSize="9" scale="80" r:id="rId1"/>
  <headerFooter>
    <oddFooter>&amp;L&amp;"Times New Roman,Italic"&amp;10</oddFooter>
  </headerFooter>
  <rowBreaks count="2" manualBreakCount="2">
    <brk id="31" max="255" man="1"/>
    <brk id="56" max="14" man="1"/>
  </rowBreaks>
</worksheet>
</file>

<file path=xl/worksheets/sheet2.xml><?xml version="1.0" encoding="utf-8"?>
<worksheet xmlns="http://schemas.openxmlformats.org/spreadsheetml/2006/main" xmlns:r="http://schemas.openxmlformats.org/officeDocument/2006/relationships">
  <dimension ref="A1:V40"/>
  <sheetViews>
    <sheetView tabSelected="1" zoomScale="68" zoomScaleNormal="68" zoomScalePageLayoutView="0" workbookViewId="0" topLeftCell="A7">
      <selection activeCell="O18" sqref="O18"/>
    </sheetView>
  </sheetViews>
  <sheetFormatPr defaultColWidth="9.140625" defaultRowHeight="15"/>
  <cols>
    <col min="1" max="1" width="2.8515625" style="26" customWidth="1"/>
    <col min="2" max="2" width="3.00390625" style="26" customWidth="1"/>
    <col min="3" max="4" width="3.8515625" style="26" customWidth="1"/>
    <col min="5" max="5" width="4.00390625" style="47" bestFit="1" customWidth="1"/>
    <col min="6" max="6" width="34.421875" style="26" customWidth="1"/>
    <col min="7" max="7" width="20.421875" style="26" customWidth="1"/>
    <col min="8" max="8" width="16.140625" style="26" customWidth="1"/>
    <col min="9" max="9" width="11.8515625" style="26" customWidth="1"/>
    <col min="10" max="10" width="9.7109375" style="27" customWidth="1"/>
    <col min="11" max="11" width="15.8515625" style="53" customWidth="1"/>
    <col min="12" max="12" width="8.00390625" style="27" customWidth="1"/>
    <col min="13" max="13" width="25.8515625" style="47" customWidth="1"/>
    <col min="14" max="14" width="9.28125" style="27" customWidth="1"/>
    <col min="15" max="15" width="18.57421875" style="27" customWidth="1"/>
    <col min="16" max="16" width="9.140625" style="26" customWidth="1"/>
    <col min="17" max="17" width="17.8515625" style="26" customWidth="1"/>
    <col min="18" max="18" width="15.8515625" style="26" customWidth="1"/>
    <col min="19" max="19" width="13.8515625" style="26" customWidth="1"/>
    <col min="20" max="20" width="9.140625" style="26" customWidth="1"/>
    <col min="21" max="21" width="13.8515625" style="26" customWidth="1"/>
    <col min="22" max="22" width="14.57421875" style="26" customWidth="1"/>
    <col min="23" max="16384" width="9.140625" style="26" customWidth="1"/>
  </cols>
  <sheetData>
    <row r="1" spans="1:15" ht="15.75">
      <c r="A1" s="221" t="s">
        <v>115</v>
      </c>
      <c r="B1" s="221"/>
      <c r="C1" s="221"/>
      <c r="D1" s="221"/>
      <c r="E1" s="221"/>
      <c r="F1" s="221"/>
      <c r="G1" s="221"/>
      <c r="H1" s="221"/>
      <c r="I1" s="221"/>
      <c r="J1" s="221"/>
      <c r="K1" s="221"/>
      <c r="L1" s="221"/>
      <c r="M1" s="221"/>
      <c r="N1" s="221"/>
      <c r="O1" s="221"/>
    </row>
    <row r="2" spans="1:15" ht="20.25">
      <c r="A2" s="222" t="s">
        <v>198</v>
      </c>
      <c r="B2" s="222"/>
      <c r="C2" s="222"/>
      <c r="D2" s="222"/>
      <c r="E2" s="222"/>
      <c r="F2" s="222"/>
      <c r="G2" s="222"/>
      <c r="H2" s="222"/>
      <c r="I2" s="222"/>
      <c r="J2" s="222"/>
      <c r="K2" s="222"/>
      <c r="L2" s="222"/>
      <c r="M2" s="222"/>
      <c r="N2" s="222"/>
      <c r="O2" s="222"/>
    </row>
    <row r="3" spans="1:15" ht="20.25">
      <c r="A3" s="222" t="s">
        <v>154</v>
      </c>
      <c r="B3" s="222"/>
      <c r="C3" s="222"/>
      <c r="D3" s="222"/>
      <c r="E3" s="222"/>
      <c r="F3" s="222"/>
      <c r="G3" s="222"/>
      <c r="H3" s="222"/>
      <c r="I3" s="222"/>
      <c r="J3" s="222"/>
      <c r="K3" s="222"/>
      <c r="L3" s="222"/>
      <c r="M3" s="222"/>
      <c r="N3" s="222"/>
      <c r="O3" s="222"/>
    </row>
    <row r="4" spans="5:14" ht="15.75">
      <c r="E4" s="26"/>
      <c r="J4" s="26"/>
      <c r="K4" s="30"/>
      <c r="L4" s="26"/>
      <c r="N4" s="26"/>
    </row>
    <row r="5" spans="1:14" ht="18">
      <c r="A5" s="51" t="s">
        <v>116</v>
      </c>
      <c r="B5" s="51"/>
      <c r="C5" s="51"/>
      <c r="D5" s="51"/>
      <c r="E5" s="51"/>
      <c r="G5" s="239" t="s">
        <v>195</v>
      </c>
      <c r="H5" s="239"/>
      <c r="I5" s="239"/>
      <c r="J5" s="239"/>
      <c r="K5" s="239"/>
      <c r="L5" s="239"/>
      <c r="N5" s="26"/>
    </row>
    <row r="6" spans="1:14" ht="18">
      <c r="A6" s="51" t="s">
        <v>104</v>
      </c>
      <c r="B6" s="51"/>
      <c r="C6" s="51"/>
      <c r="D6" s="51"/>
      <c r="E6" s="51"/>
      <c r="F6" s="52"/>
      <c r="G6" s="96">
        <f>K11</f>
        <v>26252536500</v>
      </c>
      <c r="H6" s="94"/>
      <c r="I6" s="223"/>
      <c r="J6" s="224"/>
      <c r="K6" s="30"/>
      <c r="L6" s="26"/>
      <c r="N6" s="26"/>
    </row>
    <row r="7" spans="5:14" ht="15.75">
      <c r="E7" s="26"/>
      <c r="J7" s="26"/>
      <c r="K7" s="30"/>
      <c r="L7" s="26"/>
      <c r="N7" s="26"/>
    </row>
    <row r="8" spans="1:15" ht="15.75">
      <c r="A8" s="212" t="s">
        <v>0</v>
      </c>
      <c r="B8" s="212"/>
      <c r="C8" s="212"/>
      <c r="D8" s="212"/>
      <c r="E8" s="212"/>
      <c r="F8" s="206" t="s">
        <v>10</v>
      </c>
      <c r="G8" s="231" t="s">
        <v>36</v>
      </c>
      <c r="H8" s="232"/>
      <c r="I8" s="209" t="s">
        <v>196</v>
      </c>
      <c r="J8" s="209"/>
      <c r="K8" s="209"/>
      <c r="L8" s="209"/>
      <c r="M8" s="206" t="s">
        <v>37</v>
      </c>
      <c r="N8" s="210" t="s">
        <v>197</v>
      </c>
      <c r="O8" s="210"/>
    </row>
    <row r="9" spans="1:15" ht="15" customHeight="1">
      <c r="A9" s="212"/>
      <c r="B9" s="212"/>
      <c r="C9" s="212"/>
      <c r="D9" s="212"/>
      <c r="E9" s="212"/>
      <c r="F9" s="207"/>
      <c r="G9" s="233" t="s">
        <v>38</v>
      </c>
      <c r="H9" s="234"/>
      <c r="I9" s="206" t="s">
        <v>35</v>
      </c>
      <c r="J9" s="206" t="s">
        <v>39</v>
      </c>
      <c r="K9" s="211" t="s">
        <v>48</v>
      </c>
      <c r="L9" s="212" t="s">
        <v>40</v>
      </c>
      <c r="M9" s="207"/>
      <c r="N9" s="213" t="s">
        <v>153</v>
      </c>
      <c r="O9" s="215" t="s">
        <v>79</v>
      </c>
    </row>
    <row r="10" spans="1:15" ht="15.75">
      <c r="A10" s="212"/>
      <c r="B10" s="212"/>
      <c r="C10" s="212"/>
      <c r="D10" s="212"/>
      <c r="E10" s="212"/>
      <c r="F10" s="208"/>
      <c r="G10" s="235"/>
      <c r="H10" s="236"/>
      <c r="I10" s="208"/>
      <c r="J10" s="208"/>
      <c r="K10" s="211"/>
      <c r="L10" s="212"/>
      <c r="M10" s="208"/>
      <c r="N10" s="214"/>
      <c r="O10" s="215"/>
    </row>
    <row r="11" spans="1:18" s="30" customFormat="1" ht="31.5">
      <c r="A11" s="220"/>
      <c r="B11" s="211"/>
      <c r="C11" s="211"/>
      <c r="D11" s="211"/>
      <c r="E11" s="211"/>
      <c r="F11" s="28" t="s">
        <v>78</v>
      </c>
      <c r="G11" s="229"/>
      <c r="H11" s="230"/>
      <c r="I11" s="29"/>
      <c r="J11" s="48"/>
      <c r="K11" s="50">
        <f>K12+K21+K25+K28+K33+K39</f>
        <v>26252536500</v>
      </c>
      <c r="L11" s="50"/>
      <c r="M11" s="50"/>
      <c r="N11" s="50"/>
      <c r="O11" s="50">
        <f>O12+O21+O25+O28+O33+O39</f>
        <v>25791684830</v>
      </c>
      <c r="Q11" s="140">
        <f>Q12+Q21+Q28+Q33+Q40</f>
        <v>19215981500</v>
      </c>
      <c r="R11" s="141"/>
    </row>
    <row r="12" spans="1:22" ht="31.5">
      <c r="A12" s="71" t="s">
        <v>101</v>
      </c>
      <c r="B12" s="72">
        <v>3</v>
      </c>
      <c r="C12" s="97" t="s">
        <v>3</v>
      </c>
      <c r="D12" s="97" t="s">
        <v>3</v>
      </c>
      <c r="E12" s="65"/>
      <c r="F12" s="42" t="s">
        <v>14</v>
      </c>
      <c r="G12" s="237" t="s">
        <v>152</v>
      </c>
      <c r="H12" s="238"/>
      <c r="I12" s="66" t="s">
        <v>107</v>
      </c>
      <c r="J12" s="66" t="s">
        <v>17</v>
      </c>
      <c r="K12" s="49">
        <f>SUM(K13:K19)</f>
        <v>3415797100</v>
      </c>
      <c r="L12" s="49" t="s">
        <v>41</v>
      </c>
      <c r="M12" s="49"/>
      <c r="N12" s="49" t="s">
        <v>17</v>
      </c>
      <c r="O12" s="49">
        <f>SUM(O13:O19)</f>
        <v>3292408500</v>
      </c>
      <c r="Q12" s="142">
        <f>SUM(Q13:Q19)</f>
        <v>3322241500</v>
      </c>
      <c r="R12" s="143"/>
      <c r="S12" s="31"/>
      <c r="T12" s="31"/>
      <c r="U12" s="31"/>
      <c r="V12" s="31"/>
    </row>
    <row r="13" spans="1:22" ht="60.75" customHeight="1">
      <c r="A13" s="71" t="s">
        <v>101</v>
      </c>
      <c r="B13" s="72">
        <v>3</v>
      </c>
      <c r="C13" s="73" t="s">
        <v>3</v>
      </c>
      <c r="D13" s="73" t="s">
        <v>3</v>
      </c>
      <c r="E13" s="73" t="s">
        <v>11</v>
      </c>
      <c r="F13" s="33" t="s">
        <v>102</v>
      </c>
      <c r="G13" s="216" t="s">
        <v>142</v>
      </c>
      <c r="H13" s="217"/>
      <c r="I13" s="62" t="s">
        <v>107</v>
      </c>
      <c r="J13" s="62" t="s">
        <v>17</v>
      </c>
      <c r="K13" s="95">
        <v>807395600</v>
      </c>
      <c r="L13" s="62" t="s">
        <v>41</v>
      </c>
      <c r="M13" s="41" t="s">
        <v>137</v>
      </c>
      <c r="N13" s="62" t="s">
        <v>17</v>
      </c>
      <c r="O13" s="95">
        <v>775000000</v>
      </c>
      <c r="Q13" s="144">
        <v>644760000</v>
      </c>
      <c r="R13" s="143"/>
      <c r="S13" s="31"/>
      <c r="U13" s="31"/>
      <c r="V13" s="31"/>
    </row>
    <row r="14" spans="1:22" ht="45" customHeight="1">
      <c r="A14" s="71" t="s">
        <v>101</v>
      </c>
      <c r="B14" s="72">
        <v>3</v>
      </c>
      <c r="C14" s="72" t="s">
        <v>3</v>
      </c>
      <c r="D14" s="72" t="s">
        <v>3</v>
      </c>
      <c r="E14" s="72" t="s">
        <v>5</v>
      </c>
      <c r="F14" s="41" t="s">
        <v>45</v>
      </c>
      <c r="G14" s="216" t="s">
        <v>138</v>
      </c>
      <c r="H14" s="217"/>
      <c r="I14" s="62" t="s">
        <v>107</v>
      </c>
      <c r="J14" s="62" t="s">
        <v>17</v>
      </c>
      <c r="K14" s="74">
        <v>389416000</v>
      </c>
      <c r="L14" s="62" t="s">
        <v>41</v>
      </c>
      <c r="M14" s="62" t="s">
        <v>139</v>
      </c>
      <c r="N14" s="59" t="s">
        <v>17</v>
      </c>
      <c r="O14" s="75">
        <v>393506000</v>
      </c>
      <c r="Q14" s="145">
        <v>354906000</v>
      </c>
      <c r="R14" s="143"/>
      <c r="S14" s="31"/>
      <c r="U14" s="31"/>
      <c r="V14" s="31"/>
    </row>
    <row r="15" spans="1:22" ht="30.75" customHeight="1">
      <c r="A15" s="71" t="s">
        <v>101</v>
      </c>
      <c r="B15" s="72">
        <v>3</v>
      </c>
      <c r="C15" s="73" t="s">
        <v>3</v>
      </c>
      <c r="D15" s="73" t="s">
        <v>3</v>
      </c>
      <c r="E15" s="63">
        <v>17</v>
      </c>
      <c r="F15" s="33" t="s">
        <v>42</v>
      </c>
      <c r="G15" s="216" t="s">
        <v>143</v>
      </c>
      <c r="H15" s="217"/>
      <c r="I15" s="62" t="s">
        <v>107</v>
      </c>
      <c r="J15" s="62" t="s">
        <v>17</v>
      </c>
      <c r="K15" s="75">
        <v>572800000</v>
      </c>
      <c r="L15" s="62" t="s">
        <v>41</v>
      </c>
      <c r="M15" s="65" t="s">
        <v>147</v>
      </c>
      <c r="N15" s="62" t="s">
        <v>17</v>
      </c>
      <c r="O15" s="75">
        <v>513700000</v>
      </c>
      <c r="Q15" s="146">
        <v>782800000</v>
      </c>
      <c r="R15" s="143"/>
      <c r="S15" s="31"/>
      <c r="U15" s="31"/>
      <c r="V15" s="31"/>
    </row>
    <row r="16" spans="1:22" ht="31.5">
      <c r="A16" s="71" t="s">
        <v>101</v>
      </c>
      <c r="B16" s="72">
        <v>3</v>
      </c>
      <c r="C16" s="73" t="s">
        <v>3</v>
      </c>
      <c r="D16" s="73" t="s">
        <v>3</v>
      </c>
      <c r="E16" s="63">
        <v>7</v>
      </c>
      <c r="F16" s="32" t="s">
        <v>49</v>
      </c>
      <c r="G16" s="218" t="s">
        <v>53</v>
      </c>
      <c r="H16" s="219"/>
      <c r="I16" s="62" t="s">
        <v>107</v>
      </c>
      <c r="J16" s="59" t="s">
        <v>17</v>
      </c>
      <c r="K16" s="75">
        <v>499328000</v>
      </c>
      <c r="L16" s="62" t="s">
        <v>41</v>
      </c>
      <c r="M16" s="65" t="s">
        <v>148</v>
      </c>
      <c r="N16" s="62" t="s">
        <v>17</v>
      </c>
      <c r="O16" s="75">
        <v>900000000</v>
      </c>
      <c r="Q16" s="146">
        <v>564328000</v>
      </c>
      <c r="R16" s="143"/>
      <c r="S16" s="31"/>
      <c r="U16" s="31"/>
      <c r="V16" s="31"/>
    </row>
    <row r="17" spans="1:22" ht="45" customHeight="1">
      <c r="A17" s="71" t="s">
        <v>101</v>
      </c>
      <c r="B17" s="72">
        <v>3</v>
      </c>
      <c r="C17" s="77" t="s">
        <v>3</v>
      </c>
      <c r="D17" s="77" t="s">
        <v>3</v>
      </c>
      <c r="E17" s="63">
        <v>9</v>
      </c>
      <c r="F17" s="54" t="s">
        <v>46</v>
      </c>
      <c r="G17" s="216" t="s">
        <v>144</v>
      </c>
      <c r="H17" s="217"/>
      <c r="I17" s="62" t="s">
        <v>107</v>
      </c>
      <c r="J17" s="59" t="s">
        <v>17</v>
      </c>
      <c r="K17" s="75">
        <v>697307500</v>
      </c>
      <c r="L17" s="59" t="s">
        <v>41</v>
      </c>
      <c r="M17" s="65" t="s">
        <v>149</v>
      </c>
      <c r="N17" s="62" t="s">
        <v>17</v>
      </c>
      <c r="O17" s="75">
        <v>241807500</v>
      </c>
      <c r="Q17" s="146">
        <v>583307500</v>
      </c>
      <c r="R17" s="143"/>
      <c r="S17" s="31"/>
      <c r="U17" s="31"/>
      <c r="V17" s="31"/>
    </row>
    <row r="18" spans="1:22" ht="73.5" customHeight="1">
      <c r="A18" s="71" t="s">
        <v>101</v>
      </c>
      <c r="B18" s="72">
        <v>3</v>
      </c>
      <c r="C18" s="72" t="s">
        <v>3</v>
      </c>
      <c r="D18" s="72" t="s">
        <v>3</v>
      </c>
      <c r="E18" s="65">
        <v>17</v>
      </c>
      <c r="F18" s="44" t="s">
        <v>140</v>
      </c>
      <c r="G18" s="216" t="s">
        <v>145</v>
      </c>
      <c r="H18" s="217"/>
      <c r="I18" s="62" t="s">
        <v>107</v>
      </c>
      <c r="J18" s="59" t="s">
        <v>17</v>
      </c>
      <c r="K18" s="75">
        <v>158750000</v>
      </c>
      <c r="L18" s="60" t="s">
        <v>41</v>
      </c>
      <c r="M18" s="151" t="s">
        <v>150</v>
      </c>
      <c r="N18" s="59" t="s">
        <v>17</v>
      </c>
      <c r="O18" s="75">
        <v>218255000</v>
      </c>
      <c r="Q18" s="146">
        <v>148000000</v>
      </c>
      <c r="R18" s="143"/>
      <c r="S18" s="31"/>
      <c r="U18" s="31"/>
      <c r="V18" s="31"/>
    </row>
    <row r="19" spans="1:22" ht="62.25" customHeight="1">
      <c r="A19" s="71" t="s">
        <v>101</v>
      </c>
      <c r="B19" s="72">
        <v>3</v>
      </c>
      <c r="C19" s="72" t="s">
        <v>3</v>
      </c>
      <c r="D19" s="72" t="s">
        <v>3</v>
      </c>
      <c r="E19" s="65">
        <v>19</v>
      </c>
      <c r="F19" s="35" t="s">
        <v>141</v>
      </c>
      <c r="G19" s="216" t="s">
        <v>146</v>
      </c>
      <c r="H19" s="217"/>
      <c r="I19" s="59" t="s">
        <v>107</v>
      </c>
      <c r="J19" s="59" t="s">
        <v>17</v>
      </c>
      <c r="K19" s="74">
        <v>290800000</v>
      </c>
      <c r="L19" s="60" t="s">
        <v>41</v>
      </c>
      <c r="M19" s="64" t="s">
        <v>151</v>
      </c>
      <c r="N19" s="59" t="s">
        <v>17</v>
      </c>
      <c r="O19" s="75">
        <v>250140000</v>
      </c>
      <c r="Q19" s="145">
        <v>244140000</v>
      </c>
      <c r="R19" s="143"/>
      <c r="S19" s="31"/>
      <c r="U19" s="31"/>
      <c r="V19" s="31"/>
    </row>
    <row r="20" spans="1:22" ht="15.75">
      <c r="A20" s="65"/>
      <c r="B20" s="65"/>
      <c r="C20" s="72"/>
      <c r="D20" s="72"/>
      <c r="E20" s="65"/>
      <c r="F20" s="35"/>
      <c r="G20" s="216"/>
      <c r="H20" s="217"/>
      <c r="I20" s="60"/>
      <c r="J20" s="60"/>
      <c r="K20" s="78"/>
      <c r="L20" s="60"/>
      <c r="M20" s="64"/>
      <c r="N20" s="59"/>
      <c r="O20" s="75"/>
      <c r="Q20" s="145"/>
      <c r="R20" s="143"/>
      <c r="S20" s="31"/>
      <c r="U20" s="31"/>
      <c r="V20" s="31"/>
    </row>
    <row r="21" spans="1:22" ht="31.5">
      <c r="A21" s="71" t="s">
        <v>101</v>
      </c>
      <c r="B21" s="72">
        <v>3</v>
      </c>
      <c r="C21" s="72" t="s">
        <v>3</v>
      </c>
      <c r="D21" s="72" t="s">
        <v>7</v>
      </c>
      <c r="E21" s="65"/>
      <c r="F21" s="37" t="s">
        <v>29</v>
      </c>
      <c r="G21" s="225" t="s">
        <v>152</v>
      </c>
      <c r="H21" s="226"/>
      <c r="I21" s="67"/>
      <c r="J21" s="67"/>
      <c r="K21" s="79">
        <f>K22+K23</f>
        <v>732929400</v>
      </c>
      <c r="L21" s="60"/>
      <c r="M21" s="90">
        <v>0.9</v>
      </c>
      <c r="N21" s="45"/>
      <c r="O21" s="79">
        <f>O22+O23</f>
        <v>773296330</v>
      </c>
      <c r="Q21" s="147">
        <f>SUM(Q22:Q23)</f>
        <v>826485000</v>
      </c>
      <c r="R21" s="148"/>
      <c r="S21" s="38"/>
      <c r="T21" s="38"/>
      <c r="U21" s="38"/>
      <c r="V21" s="38"/>
    </row>
    <row r="22" spans="1:22" ht="92.25" customHeight="1">
      <c r="A22" s="71" t="s">
        <v>101</v>
      </c>
      <c r="B22" s="72">
        <v>3</v>
      </c>
      <c r="C22" s="72" t="s">
        <v>3</v>
      </c>
      <c r="D22" s="80" t="s">
        <v>7</v>
      </c>
      <c r="E22" s="72">
        <v>11</v>
      </c>
      <c r="F22" s="44" t="s">
        <v>155</v>
      </c>
      <c r="G22" s="216" t="s">
        <v>157</v>
      </c>
      <c r="H22" s="217"/>
      <c r="I22" s="59" t="s">
        <v>107</v>
      </c>
      <c r="J22" s="40" t="s">
        <v>17</v>
      </c>
      <c r="K22" s="85">
        <v>561906400</v>
      </c>
      <c r="L22" s="40" t="s">
        <v>41</v>
      </c>
      <c r="M22" s="151" t="s">
        <v>159</v>
      </c>
      <c r="N22" s="40" t="s">
        <v>17</v>
      </c>
      <c r="O22" s="75">
        <v>418439780</v>
      </c>
      <c r="Q22" s="148">
        <v>547440000</v>
      </c>
      <c r="R22" s="143"/>
      <c r="S22" s="31"/>
      <c r="U22" s="31"/>
      <c r="V22" s="31"/>
    </row>
    <row r="23" spans="1:22" ht="409.5" customHeight="1">
      <c r="A23" s="71" t="s">
        <v>101</v>
      </c>
      <c r="B23" s="72">
        <v>3</v>
      </c>
      <c r="C23" s="72" t="s">
        <v>3</v>
      </c>
      <c r="D23" s="80" t="s">
        <v>7</v>
      </c>
      <c r="E23" s="80">
        <v>27</v>
      </c>
      <c r="F23" s="36" t="s">
        <v>156</v>
      </c>
      <c r="G23" s="216" t="s">
        <v>158</v>
      </c>
      <c r="H23" s="217"/>
      <c r="I23" s="59" t="s">
        <v>107</v>
      </c>
      <c r="J23" s="40" t="s">
        <v>17</v>
      </c>
      <c r="K23" s="81">
        <v>171023000</v>
      </c>
      <c r="L23" s="39" t="s">
        <v>41</v>
      </c>
      <c r="M23" s="155" t="s">
        <v>160</v>
      </c>
      <c r="N23" s="40" t="s">
        <v>17</v>
      </c>
      <c r="O23" s="75">
        <v>354856550</v>
      </c>
      <c r="Q23" s="148">
        <v>279045000</v>
      </c>
      <c r="R23" s="143">
        <f>85000000/4500000</f>
        <v>18.88888888888889</v>
      </c>
      <c r="S23" s="31"/>
      <c r="U23" s="31"/>
      <c r="V23" s="31"/>
    </row>
    <row r="24" spans="1:22" ht="15.75">
      <c r="A24" s="64"/>
      <c r="B24" s="64"/>
      <c r="C24" s="82"/>
      <c r="D24" s="82"/>
      <c r="E24" s="64"/>
      <c r="F24" s="34"/>
      <c r="G24" s="216"/>
      <c r="H24" s="217"/>
      <c r="I24" s="59"/>
      <c r="J24" s="59"/>
      <c r="K24" s="83"/>
      <c r="L24" s="61"/>
      <c r="M24" s="91"/>
      <c r="N24" s="45"/>
      <c r="O24" s="75"/>
      <c r="Q24" s="149"/>
      <c r="R24" s="143"/>
      <c r="S24" s="31"/>
      <c r="U24" s="31"/>
      <c r="V24" s="31"/>
    </row>
    <row r="25" spans="1:22" ht="37.5" customHeight="1">
      <c r="A25" s="71" t="s">
        <v>101</v>
      </c>
      <c r="B25" s="72">
        <v>3</v>
      </c>
      <c r="C25" s="72" t="s">
        <v>3</v>
      </c>
      <c r="D25" s="84" t="s">
        <v>8</v>
      </c>
      <c r="E25" s="64"/>
      <c r="F25" s="42" t="s">
        <v>32</v>
      </c>
      <c r="G25" s="237" t="s">
        <v>161</v>
      </c>
      <c r="H25" s="238"/>
      <c r="I25" s="76"/>
      <c r="J25" s="63"/>
      <c r="K25" s="79"/>
      <c r="L25" s="63"/>
      <c r="M25" s="63"/>
      <c r="N25" s="45"/>
      <c r="O25" s="79">
        <f>O26</f>
        <v>96564050</v>
      </c>
      <c r="Q25" s="148"/>
      <c r="R25" s="143"/>
      <c r="S25" s="31"/>
      <c r="U25" s="31"/>
      <c r="V25" s="31"/>
    </row>
    <row r="26" spans="1:22" ht="31.5">
      <c r="A26" s="71" t="s">
        <v>101</v>
      </c>
      <c r="B26" s="72">
        <v>3</v>
      </c>
      <c r="C26" s="72" t="s">
        <v>3</v>
      </c>
      <c r="D26" s="72" t="s">
        <v>8</v>
      </c>
      <c r="E26" s="72" t="s">
        <v>11</v>
      </c>
      <c r="F26" s="36" t="s">
        <v>47</v>
      </c>
      <c r="G26" s="216" t="s">
        <v>162</v>
      </c>
      <c r="H26" s="217"/>
      <c r="I26" s="62"/>
      <c r="J26" s="59"/>
      <c r="K26" s="85">
        <v>0</v>
      </c>
      <c r="L26" s="59" t="s">
        <v>41</v>
      </c>
      <c r="M26" s="65" t="s">
        <v>163</v>
      </c>
      <c r="N26" s="59"/>
      <c r="O26" s="75">
        <v>96564050</v>
      </c>
      <c r="Q26" s="148"/>
      <c r="R26" s="143"/>
      <c r="S26" s="31"/>
      <c r="U26" s="31"/>
      <c r="V26" s="31"/>
    </row>
    <row r="27" spans="1:22" ht="15.75">
      <c r="A27" s="65"/>
      <c r="B27" s="65"/>
      <c r="C27" s="65"/>
      <c r="D27" s="65"/>
      <c r="E27" s="65"/>
      <c r="F27" s="34"/>
      <c r="G27" s="216"/>
      <c r="H27" s="217"/>
      <c r="I27" s="59"/>
      <c r="J27" s="59"/>
      <c r="K27" s="85"/>
      <c r="L27" s="59"/>
      <c r="M27" s="65"/>
      <c r="N27" s="36"/>
      <c r="O27" s="75"/>
      <c r="Q27" s="148"/>
      <c r="R27" s="143"/>
      <c r="S27" s="31"/>
      <c r="U27" s="31"/>
      <c r="V27" s="31"/>
    </row>
    <row r="28" spans="1:22" ht="61.5" customHeight="1">
      <c r="A28" s="71" t="s">
        <v>101</v>
      </c>
      <c r="B28" s="72">
        <v>3</v>
      </c>
      <c r="C28" s="72" t="s">
        <v>3</v>
      </c>
      <c r="D28" s="86" t="s">
        <v>4</v>
      </c>
      <c r="E28" s="63"/>
      <c r="F28" s="46" t="s">
        <v>164</v>
      </c>
      <c r="G28" s="225" t="s">
        <v>165</v>
      </c>
      <c r="H28" s="226"/>
      <c r="I28" s="76"/>
      <c r="J28" s="63"/>
      <c r="K28" s="87">
        <f>K29+K30+K31</f>
        <v>21292210000</v>
      </c>
      <c r="L28" s="63"/>
      <c r="M28" s="63"/>
      <c r="N28" s="63"/>
      <c r="O28" s="87">
        <f>O29+O30+O31</f>
        <v>20062431775</v>
      </c>
      <c r="Q28" s="150">
        <f>SUM(Q29:Q31)</f>
        <v>14529000000</v>
      </c>
      <c r="R28" s="143"/>
      <c r="S28" s="31"/>
      <c r="U28" s="31"/>
      <c r="V28" s="31"/>
    </row>
    <row r="29" spans="1:22" ht="57" customHeight="1">
      <c r="A29" s="71" t="s">
        <v>101</v>
      </c>
      <c r="B29" s="72">
        <v>3</v>
      </c>
      <c r="C29" s="72" t="s">
        <v>3</v>
      </c>
      <c r="D29" s="72" t="s">
        <v>4</v>
      </c>
      <c r="E29" s="88" t="s">
        <v>7</v>
      </c>
      <c r="F29" s="36" t="s">
        <v>166</v>
      </c>
      <c r="G29" s="227" t="s">
        <v>167</v>
      </c>
      <c r="H29" s="228"/>
      <c r="I29" s="62" t="s">
        <v>107</v>
      </c>
      <c r="J29" s="59" t="s">
        <v>17</v>
      </c>
      <c r="K29" s="75">
        <v>20467210000</v>
      </c>
      <c r="L29" s="59" t="s">
        <v>41</v>
      </c>
      <c r="M29" s="65" t="s">
        <v>169</v>
      </c>
      <c r="N29" s="59" t="s">
        <v>17</v>
      </c>
      <c r="O29" s="75">
        <v>18737088525</v>
      </c>
      <c r="Q29" s="148">
        <v>14100000000</v>
      </c>
      <c r="R29" s="143"/>
      <c r="S29" s="31"/>
      <c r="U29" s="31"/>
      <c r="V29" s="31"/>
    </row>
    <row r="30" spans="1:22" ht="63.75" customHeight="1">
      <c r="A30" s="71" t="s">
        <v>101</v>
      </c>
      <c r="B30" s="72">
        <v>3</v>
      </c>
      <c r="C30" s="72" t="s">
        <v>3</v>
      </c>
      <c r="D30" s="72" t="s">
        <v>4</v>
      </c>
      <c r="E30" s="72" t="s">
        <v>5</v>
      </c>
      <c r="F30" s="33" t="s">
        <v>130</v>
      </c>
      <c r="G30" s="216" t="s">
        <v>168</v>
      </c>
      <c r="H30" s="217"/>
      <c r="I30" s="62" t="s">
        <v>107</v>
      </c>
      <c r="J30" s="62" t="s">
        <v>17</v>
      </c>
      <c r="K30" s="75">
        <v>792000000</v>
      </c>
      <c r="L30" s="62" t="s">
        <v>41</v>
      </c>
      <c r="M30" s="63" t="s">
        <v>136</v>
      </c>
      <c r="N30" s="59" t="s">
        <v>17</v>
      </c>
      <c r="O30" s="75">
        <v>1285413250</v>
      </c>
      <c r="Q30" s="148">
        <v>396000000</v>
      </c>
      <c r="R30" s="143"/>
      <c r="S30" s="31"/>
      <c r="U30" s="31"/>
      <c r="V30" s="31"/>
    </row>
    <row r="31" spans="1:22" ht="60.75" customHeight="1">
      <c r="A31" s="71" t="s">
        <v>101</v>
      </c>
      <c r="B31" s="72">
        <v>4</v>
      </c>
      <c r="C31" s="72" t="s">
        <v>7</v>
      </c>
      <c r="D31" s="72">
        <v>16</v>
      </c>
      <c r="E31" s="72">
        <v>13</v>
      </c>
      <c r="F31" s="33" t="s">
        <v>184</v>
      </c>
      <c r="G31" s="216" t="s">
        <v>185</v>
      </c>
      <c r="H31" s="217"/>
      <c r="I31" s="62" t="s">
        <v>107</v>
      </c>
      <c r="J31" s="62" t="s">
        <v>17</v>
      </c>
      <c r="K31" s="75">
        <v>33000000</v>
      </c>
      <c r="L31" s="62" t="s">
        <v>41</v>
      </c>
      <c r="M31" s="68" t="s">
        <v>186</v>
      </c>
      <c r="N31" s="59" t="s">
        <v>17</v>
      </c>
      <c r="O31" s="75">
        <v>39930000</v>
      </c>
      <c r="Q31" s="148">
        <v>33000000</v>
      </c>
      <c r="R31" s="143"/>
      <c r="S31" s="31"/>
      <c r="U31" s="31"/>
      <c r="V31" s="31"/>
    </row>
    <row r="32" spans="1:22" ht="10.5" customHeight="1">
      <c r="A32" s="71"/>
      <c r="B32" s="72"/>
      <c r="C32" s="72"/>
      <c r="D32" s="72"/>
      <c r="E32" s="72"/>
      <c r="F32" s="33"/>
      <c r="G32" s="216"/>
      <c r="H32" s="217"/>
      <c r="I32" s="62"/>
      <c r="J32" s="62"/>
      <c r="K32" s="75"/>
      <c r="L32" s="62"/>
      <c r="M32" s="63"/>
      <c r="N32" s="59"/>
      <c r="O32" s="75"/>
      <c r="Q32" s="148"/>
      <c r="R32" s="143"/>
      <c r="S32" s="31"/>
      <c r="U32" s="31"/>
      <c r="V32" s="31"/>
    </row>
    <row r="33" spans="1:22" ht="31.5">
      <c r="A33" s="71" t="s">
        <v>101</v>
      </c>
      <c r="B33" s="72">
        <v>3</v>
      </c>
      <c r="C33" s="72" t="s">
        <v>3</v>
      </c>
      <c r="D33" s="72" t="s">
        <v>13</v>
      </c>
      <c r="E33" s="72"/>
      <c r="F33" s="46" t="s">
        <v>170</v>
      </c>
      <c r="G33" s="225" t="s">
        <v>173</v>
      </c>
      <c r="H33" s="226"/>
      <c r="I33" s="62"/>
      <c r="J33" s="62"/>
      <c r="K33" s="79">
        <f>K34+K35+K36+K37</f>
        <v>388900000</v>
      </c>
      <c r="L33" s="66"/>
      <c r="M33" s="92"/>
      <c r="N33" s="93"/>
      <c r="O33" s="79">
        <f>O34+O35+O36+O37</f>
        <v>1091784175</v>
      </c>
      <c r="Q33" s="150">
        <f>SUM(Q34:Q36)</f>
        <v>139555000</v>
      </c>
      <c r="R33" s="143"/>
      <c r="S33" s="31"/>
      <c r="U33" s="31"/>
      <c r="V33" s="31"/>
    </row>
    <row r="34" spans="1:22" ht="36.75" customHeight="1">
      <c r="A34" s="71" t="s">
        <v>101</v>
      </c>
      <c r="B34" s="72">
        <v>3</v>
      </c>
      <c r="C34" s="72" t="s">
        <v>3</v>
      </c>
      <c r="D34" s="72" t="s">
        <v>13</v>
      </c>
      <c r="E34" s="72" t="s">
        <v>3</v>
      </c>
      <c r="F34" s="36" t="s">
        <v>171</v>
      </c>
      <c r="G34" s="216" t="s">
        <v>174</v>
      </c>
      <c r="H34" s="217"/>
      <c r="I34" s="62" t="s">
        <v>107</v>
      </c>
      <c r="J34" s="65" t="s">
        <v>17</v>
      </c>
      <c r="K34" s="75">
        <v>24600000</v>
      </c>
      <c r="L34" s="65" t="s">
        <v>41</v>
      </c>
      <c r="M34" s="65" t="s">
        <v>178</v>
      </c>
      <c r="N34" s="65" t="s">
        <v>17</v>
      </c>
      <c r="O34" s="75">
        <v>75000000</v>
      </c>
      <c r="Q34" s="148">
        <v>69355000</v>
      </c>
      <c r="R34" s="143"/>
      <c r="S34" s="31"/>
      <c r="U34" s="31"/>
      <c r="V34" s="31"/>
    </row>
    <row r="35" spans="1:22" ht="45" customHeight="1">
      <c r="A35" s="71" t="s">
        <v>101</v>
      </c>
      <c r="B35" s="72">
        <v>3</v>
      </c>
      <c r="C35" s="72" t="s">
        <v>3</v>
      </c>
      <c r="D35" s="72" t="s">
        <v>13</v>
      </c>
      <c r="E35" s="72" t="s">
        <v>7</v>
      </c>
      <c r="F35" s="44" t="s">
        <v>105</v>
      </c>
      <c r="G35" s="216" t="s">
        <v>175</v>
      </c>
      <c r="H35" s="217"/>
      <c r="I35" s="62" t="s">
        <v>107</v>
      </c>
      <c r="J35" s="65" t="s">
        <v>17</v>
      </c>
      <c r="K35" s="75">
        <v>294300000</v>
      </c>
      <c r="L35" s="65" t="s">
        <v>41</v>
      </c>
      <c r="M35" s="65" t="s">
        <v>9</v>
      </c>
      <c r="N35" s="65" t="s">
        <v>17</v>
      </c>
      <c r="O35" s="75">
        <v>566906175</v>
      </c>
      <c r="Q35" s="148">
        <v>20200000</v>
      </c>
      <c r="R35" s="143"/>
      <c r="S35" s="31"/>
      <c r="U35" s="31"/>
      <c r="V35" s="31"/>
    </row>
    <row r="36" spans="1:22" ht="31.5" customHeight="1">
      <c r="A36" s="71" t="s">
        <v>101</v>
      </c>
      <c r="B36" s="72">
        <v>3</v>
      </c>
      <c r="C36" s="72" t="s">
        <v>3</v>
      </c>
      <c r="D36" s="72" t="s">
        <v>13</v>
      </c>
      <c r="E36" s="72" t="s">
        <v>11</v>
      </c>
      <c r="F36" s="44" t="s">
        <v>172</v>
      </c>
      <c r="G36" s="216" t="s">
        <v>176</v>
      </c>
      <c r="H36" s="217"/>
      <c r="I36" s="62" t="s">
        <v>107</v>
      </c>
      <c r="J36" s="89" t="s">
        <v>17</v>
      </c>
      <c r="K36" s="75">
        <v>70000000</v>
      </c>
      <c r="L36" s="65" t="s">
        <v>41</v>
      </c>
      <c r="M36" s="68" t="s">
        <v>9</v>
      </c>
      <c r="N36" s="65" t="s">
        <v>17</v>
      </c>
      <c r="O36" s="75">
        <v>354046000</v>
      </c>
      <c r="Q36" s="148">
        <v>50000000</v>
      </c>
      <c r="R36" s="143"/>
      <c r="S36" s="31"/>
      <c r="U36" s="31"/>
      <c r="V36" s="31"/>
    </row>
    <row r="37" spans="1:22" ht="34.5" customHeight="1">
      <c r="A37" s="71" t="s">
        <v>101</v>
      </c>
      <c r="B37" s="72">
        <v>3</v>
      </c>
      <c r="C37" s="72" t="s">
        <v>3</v>
      </c>
      <c r="D37" s="72" t="s">
        <v>13</v>
      </c>
      <c r="E37" s="72" t="s">
        <v>5</v>
      </c>
      <c r="F37" s="44" t="s">
        <v>117</v>
      </c>
      <c r="G37" s="216" t="s">
        <v>177</v>
      </c>
      <c r="H37" s="217"/>
      <c r="I37" s="62" t="s">
        <v>107</v>
      </c>
      <c r="J37" s="65" t="s">
        <v>17</v>
      </c>
      <c r="K37" s="75">
        <v>0</v>
      </c>
      <c r="L37" s="65" t="s">
        <v>41</v>
      </c>
      <c r="M37" s="68" t="s">
        <v>179</v>
      </c>
      <c r="N37" s="65" t="s">
        <v>17</v>
      </c>
      <c r="O37" s="75">
        <v>95832000</v>
      </c>
      <c r="Q37" s="148"/>
      <c r="R37" s="143"/>
      <c r="S37" s="31"/>
      <c r="U37" s="31"/>
      <c r="V37" s="31"/>
    </row>
    <row r="38" spans="1:22" ht="15.75">
      <c r="A38" s="71"/>
      <c r="B38" s="72"/>
      <c r="C38" s="72"/>
      <c r="D38" s="65"/>
      <c r="E38" s="72"/>
      <c r="F38" s="36"/>
      <c r="G38" s="216"/>
      <c r="H38" s="217"/>
      <c r="I38" s="65"/>
      <c r="J38" s="65"/>
      <c r="K38" s="75"/>
      <c r="L38" s="65"/>
      <c r="M38" s="70"/>
      <c r="N38" s="65"/>
      <c r="O38" s="75"/>
      <c r="Q38" s="148"/>
      <c r="R38" s="143"/>
      <c r="S38" s="31"/>
      <c r="U38" s="31"/>
      <c r="V38" s="31"/>
    </row>
    <row r="39" spans="1:22" ht="36" customHeight="1">
      <c r="A39" s="71" t="s">
        <v>101</v>
      </c>
      <c r="B39" s="72">
        <v>3</v>
      </c>
      <c r="C39" s="72" t="s">
        <v>3</v>
      </c>
      <c r="D39" s="72" t="s">
        <v>4</v>
      </c>
      <c r="E39" s="72" t="s">
        <v>4</v>
      </c>
      <c r="F39" s="43" t="s">
        <v>180</v>
      </c>
      <c r="G39" s="225" t="s">
        <v>182</v>
      </c>
      <c r="H39" s="226"/>
      <c r="I39" s="65"/>
      <c r="J39" s="65"/>
      <c r="K39" s="79">
        <f>K40</f>
        <v>422700000</v>
      </c>
      <c r="L39" s="65"/>
      <c r="M39" s="69"/>
      <c r="N39" s="65"/>
      <c r="O39" s="79">
        <f>O40</f>
        <v>475200000</v>
      </c>
      <c r="Q39" s="148"/>
      <c r="R39" s="143"/>
      <c r="S39" s="31"/>
      <c r="U39" s="31"/>
      <c r="V39" s="31"/>
    </row>
    <row r="40" spans="1:22" ht="59.25" customHeight="1">
      <c r="A40" s="71" t="s">
        <v>101</v>
      </c>
      <c r="B40" s="72">
        <v>3</v>
      </c>
      <c r="C40" s="72" t="s">
        <v>3</v>
      </c>
      <c r="D40" s="72" t="s">
        <v>4</v>
      </c>
      <c r="E40" s="72" t="s">
        <v>11</v>
      </c>
      <c r="F40" s="44" t="s">
        <v>181</v>
      </c>
      <c r="G40" s="216" t="s">
        <v>71</v>
      </c>
      <c r="H40" s="217"/>
      <c r="I40" s="65" t="s">
        <v>107</v>
      </c>
      <c r="J40" s="65" t="s">
        <v>17</v>
      </c>
      <c r="K40" s="75">
        <v>422700000</v>
      </c>
      <c r="L40" s="65" t="s">
        <v>41</v>
      </c>
      <c r="M40" s="70" t="s">
        <v>183</v>
      </c>
      <c r="N40" s="65" t="s">
        <v>17</v>
      </c>
      <c r="O40" s="75">
        <v>475200000</v>
      </c>
      <c r="Q40" s="150">
        <v>398700000</v>
      </c>
      <c r="R40" s="143"/>
      <c r="S40" s="31"/>
      <c r="U40" s="31"/>
      <c r="V40" s="31"/>
    </row>
  </sheetData>
  <sheetProtection/>
  <mergeCells count="50">
    <mergeCell ref="G5:L5"/>
    <mergeCell ref="G34:H34"/>
    <mergeCell ref="G35:H35"/>
    <mergeCell ref="G36:H36"/>
    <mergeCell ref="G37:H37"/>
    <mergeCell ref="G33:H33"/>
    <mergeCell ref="G32:H32"/>
    <mergeCell ref="G23:H23"/>
    <mergeCell ref="G12:H12"/>
    <mergeCell ref="G13:H13"/>
    <mergeCell ref="G40:H40"/>
    <mergeCell ref="G11:H11"/>
    <mergeCell ref="G8:H8"/>
    <mergeCell ref="G9:H9"/>
    <mergeCell ref="G10:H10"/>
    <mergeCell ref="G24:H24"/>
    <mergeCell ref="G25:H25"/>
    <mergeCell ref="G26:H26"/>
    <mergeCell ref="G27:H27"/>
    <mergeCell ref="G39:H39"/>
    <mergeCell ref="G38:H38"/>
    <mergeCell ref="G28:H28"/>
    <mergeCell ref="G29:H29"/>
    <mergeCell ref="G30:H30"/>
    <mergeCell ref="G31:H31"/>
    <mergeCell ref="G18:H18"/>
    <mergeCell ref="G19:H19"/>
    <mergeCell ref="G20:H20"/>
    <mergeCell ref="G21:H21"/>
    <mergeCell ref="G22:H22"/>
    <mergeCell ref="G14:H14"/>
    <mergeCell ref="G15:H15"/>
    <mergeCell ref="G16:H16"/>
    <mergeCell ref="G17:H17"/>
    <mergeCell ref="A11:E11"/>
    <mergeCell ref="A1:O1"/>
    <mergeCell ref="A2:O2"/>
    <mergeCell ref="A3:O3"/>
    <mergeCell ref="I6:J6"/>
    <mergeCell ref="A8:E10"/>
    <mergeCell ref="F8:F10"/>
    <mergeCell ref="I8:L8"/>
    <mergeCell ref="M8:M10"/>
    <mergeCell ref="N8:O8"/>
    <mergeCell ref="I9:I10"/>
    <mergeCell ref="J9:J10"/>
    <mergeCell ref="K9:K10"/>
    <mergeCell ref="L9:L10"/>
    <mergeCell ref="N9:N10"/>
    <mergeCell ref="O9:O10"/>
  </mergeCells>
  <printOptions/>
  <pageMargins left="0.29" right="0.29" top="0.31496062992126" bottom="0.748031496062992" header="0.31496062992126" footer="0.31496062992126"/>
  <pageSetup orientation="landscape" paperSize="9" scale="75" r:id="rId1"/>
</worksheet>
</file>

<file path=xl/worksheets/sheet3.xml><?xml version="1.0" encoding="utf-8"?>
<worksheet xmlns="http://schemas.openxmlformats.org/spreadsheetml/2006/main" xmlns:r="http://schemas.openxmlformats.org/officeDocument/2006/relationships">
  <dimension ref="A1:V35"/>
  <sheetViews>
    <sheetView zoomScale="68" zoomScaleNormal="68" zoomScalePageLayoutView="0" workbookViewId="0" topLeftCell="A1">
      <selection activeCell="T22" sqref="T22"/>
    </sheetView>
  </sheetViews>
  <sheetFormatPr defaultColWidth="9.140625" defaultRowHeight="15"/>
  <cols>
    <col min="1" max="1" width="2.8515625" style="26" customWidth="1"/>
    <col min="2" max="2" width="3.00390625" style="26" customWidth="1"/>
    <col min="3" max="4" width="3.8515625" style="26" customWidth="1"/>
    <col min="5" max="5" width="4.00390625" style="47" bestFit="1" customWidth="1"/>
    <col min="6" max="6" width="34.421875" style="26" customWidth="1"/>
    <col min="7" max="7" width="20.421875" style="26" customWidth="1"/>
    <col min="8" max="8" width="16.140625" style="26" customWidth="1"/>
    <col min="9" max="9" width="11.8515625" style="26" customWidth="1"/>
    <col min="10" max="10" width="9.7109375" style="27" customWidth="1"/>
    <col min="11" max="11" width="15.8515625" style="53" customWidth="1"/>
    <col min="12" max="12" width="8.00390625" style="27" customWidth="1"/>
    <col min="13" max="13" width="25.8515625" style="47" customWidth="1"/>
    <col min="14" max="14" width="9.28125" style="27" customWidth="1"/>
    <col min="15" max="15" width="18.57421875" style="27" customWidth="1"/>
    <col min="16" max="16" width="9.140625" style="26" customWidth="1"/>
    <col min="17" max="17" width="17.8515625" style="26" customWidth="1"/>
    <col min="18" max="18" width="15.8515625" style="26" customWidth="1"/>
    <col min="19" max="19" width="13.8515625" style="26" customWidth="1"/>
    <col min="20" max="20" width="9.140625" style="26" customWidth="1"/>
    <col min="21" max="21" width="13.8515625" style="26" customWidth="1"/>
    <col min="22" max="22" width="14.57421875" style="26" customWidth="1"/>
    <col min="23" max="16384" width="9.140625" style="26" customWidth="1"/>
  </cols>
  <sheetData>
    <row r="1" spans="1:15" ht="15.75">
      <c r="A1" s="221" t="s">
        <v>115</v>
      </c>
      <c r="B1" s="221"/>
      <c r="C1" s="221"/>
      <c r="D1" s="221"/>
      <c r="E1" s="221"/>
      <c r="F1" s="221"/>
      <c r="G1" s="221"/>
      <c r="H1" s="221"/>
      <c r="I1" s="221"/>
      <c r="J1" s="221"/>
      <c r="K1" s="221"/>
      <c r="L1" s="221"/>
      <c r="M1" s="221"/>
      <c r="N1" s="221"/>
      <c r="O1" s="221"/>
    </row>
    <row r="2" spans="1:15" ht="20.25">
      <c r="A2" s="222" t="s">
        <v>198</v>
      </c>
      <c r="B2" s="222"/>
      <c r="C2" s="222"/>
      <c r="D2" s="222"/>
      <c r="E2" s="222"/>
      <c r="F2" s="222"/>
      <c r="G2" s="222"/>
      <c r="H2" s="222"/>
      <c r="I2" s="222"/>
      <c r="J2" s="222"/>
      <c r="K2" s="222"/>
      <c r="L2" s="222"/>
      <c r="M2" s="222"/>
      <c r="N2" s="222"/>
      <c r="O2" s="222"/>
    </row>
    <row r="3" spans="1:15" ht="20.25">
      <c r="A3" s="222" t="s">
        <v>154</v>
      </c>
      <c r="B3" s="222"/>
      <c r="C3" s="222"/>
      <c r="D3" s="222"/>
      <c r="E3" s="222"/>
      <c r="F3" s="222"/>
      <c r="G3" s="222"/>
      <c r="H3" s="222"/>
      <c r="I3" s="222"/>
      <c r="J3" s="222"/>
      <c r="K3" s="222"/>
      <c r="L3" s="222"/>
      <c r="M3" s="222"/>
      <c r="N3" s="222"/>
      <c r="O3" s="222"/>
    </row>
    <row r="4" spans="5:14" ht="15.75">
      <c r="E4" s="26"/>
      <c r="J4" s="26"/>
      <c r="K4" s="30"/>
      <c r="L4" s="26"/>
      <c r="N4" s="26"/>
    </row>
    <row r="5" spans="1:14" ht="18">
      <c r="A5" s="51" t="s">
        <v>116</v>
      </c>
      <c r="B5" s="51"/>
      <c r="C5" s="51"/>
      <c r="D5" s="51"/>
      <c r="E5" s="51"/>
      <c r="G5" s="239" t="s">
        <v>195</v>
      </c>
      <c r="H5" s="239"/>
      <c r="I5" s="239"/>
      <c r="J5" s="239"/>
      <c r="K5" s="239"/>
      <c r="L5" s="239"/>
      <c r="N5" s="26"/>
    </row>
    <row r="6" spans="1:14" ht="18">
      <c r="A6" s="51" t="s">
        <v>104</v>
      </c>
      <c r="B6" s="51"/>
      <c r="C6" s="51"/>
      <c r="D6" s="51"/>
      <c r="E6" s="51"/>
      <c r="F6" s="52"/>
      <c r="G6" s="96">
        <f>K11</f>
        <v>25211048138</v>
      </c>
      <c r="H6" s="94"/>
      <c r="I6" s="223"/>
      <c r="J6" s="224"/>
      <c r="K6" s="30"/>
      <c r="L6" s="26"/>
      <c r="N6" s="26"/>
    </row>
    <row r="7" spans="5:14" ht="15.75">
      <c r="E7" s="26"/>
      <c r="J7" s="26"/>
      <c r="K7" s="30"/>
      <c r="L7" s="26"/>
      <c r="N7" s="26"/>
    </row>
    <row r="8" spans="1:15" ht="15.75">
      <c r="A8" s="212" t="s">
        <v>0</v>
      </c>
      <c r="B8" s="212"/>
      <c r="C8" s="212"/>
      <c r="D8" s="212"/>
      <c r="E8" s="212"/>
      <c r="F8" s="206" t="s">
        <v>10</v>
      </c>
      <c r="G8" s="231" t="s">
        <v>36</v>
      </c>
      <c r="H8" s="232"/>
      <c r="I8" s="209" t="s">
        <v>196</v>
      </c>
      <c r="J8" s="209"/>
      <c r="K8" s="209"/>
      <c r="L8" s="209"/>
      <c r="M8" s="206" t="s">
        <v>37</v>
      </c>
      <c r="N8" s="210" t="s">
        <v>197</v>
      </c>
      <c r="O8" s="210"/>
    </row>
    <row r="9" spans="1:15" ht="15" customHeight="1">
      <c r="A9" s="212"/>
      <c r="B9" s="212"/>
      <c r="C9" s="212"/>
      <c r="D9" s="212"/>
      <c r="E9" s="212"/>
      <c r="F9" s="207"/>
      <c r="G9" s="233" t="s">
        <v>38</v>
      </c>
      <c r="H9" s="234"/>
      <c r="I9" s="206" t="s">
        <v>35</v>
      </c>
      <c r="J9" s="206" t="s">
        <v>39</v>
      </c>
      <c r="K9" s="211" t="s">
        <v>48</v>
      </c>
      <c r="L9" s="212" t="s">
        <v>40</v>
      </c>
      <c r="M9" s="207"/>
      <c r="N9" s="213" t="s">
        <v>153</v>
      </c>
      <c r="O9" s="215" t="s">
        <v>79</v>
      </c>
    </row>
    <row r="10" spans="1:15" ht="15.75">
      <c r="A10" s="212"/>
      <c r="B10" s="212"/>
      <c r="C10" s="212"/>
      <c r="D10" s="212"/>
      <c r="E10" s="212"/>
      <c r="F10" s="208"/>
      <c r="G10" s="235"/>
      <c r="H10" s="236"/>
      <c r="I10" s="208"/>
      <c r="J10" s="208"/>
      <c r="K10" s="211"/>
      <c r="L10" s="212"/>
      <c r="M10" s="208"/>
      <c r="N10" s="214"/>
      <c r="O10" s="215"/>
    </row>
    <row r="11" spans="1:18" s="30" customFormat="1" ht="31.5">
      <c r="A11" s="220"/>
      <c r="B11" s="211"/>
      <c r="C11" s="211"/>
      <c r="D11" s="211"/>
      <c r="E11" s="211"/>
      <c r="F11" s="173" t="s">
        <v>78</v>
      </c>
      <c r="G11" s="242"/>
      <c r="H11" s="243"/>
      <c r="I11" s="48"/>
      <c r="J11" s="48"/>
      <c r="K11" s="50">
        <f>K12+K14+K19+K23+K31</f>
        <v>25211048138</v>
      </c>
      <c r="L11" s="50"/>
      <c r="M11" s="50"/>
      <c r="N11" s="50"/>
      <c r="O11" s="50">
        <f>O12+O14+O19+O23+O31</f>
        <v>25595120780</v>
      </c>
      <c r="Q11" s="140" t="e">
        <f>#REF!+#REF!+#REF!+#REF!+Q13</f>
        <v>#REF!</v>
      </c>
      <c r="R11" s="141"/>
    </row>
    <row r="12" spans="1:22" ht="36" customHeight="1">
      <c r="A12" s="156" t="s">
        <v>101</v>
      </c>
      <c r="B12" s="157">
        <v>3</v>
      </c>
      <c r="C12" s="157" t="s">
        <v>3</v>
      </c>
      <c r="D12" s="157" t="s">
        <v>4</v>
      </c>
      <c r="E12" s="157" t="s">
        <v>4</v>
      </c>
      <c r="F12" s="158" t="s">
        <v>180</v>
      </c>
      <c r="G12" s="240" t="s">
        <v>182</v>
      </c>
      <c r="H12" s="241"/>
      <c r="I12" s="159"/>
      <c r="J12" s="159"/>
      <c r="K12" s="179">
        <f>K13</f>
        <v>461100000</v>
      </c>
      <c r="L12" s="159"/>
      <c r="M12" s="160"/>
      <c r="N12" s="159"/>
      <c r="O12" s="179">
        <f>O13</f>
        <v>475200000</v>
      </c>
      <c r="Q12" s="148"/>
      <c r="R12" s="143"/>
      <c r="S12" s="31"/>
      <c r="U12" s="31"/>
      <c r="V12" s="31"/>
    </row>
    <row r="13" spans="1:22" ht="65.25" customHeight="1">
      <c r="A13" s="71" t="s">
        <v>101</v>
      </c>
      <c r="B13" s="72">
        <v>3</v>
      </c>
      <c r="C13" s="72" t="s">
        <v>3</v>
      </c>
      <c r="D13" s="72" t="s">
        <v>4</v>
      </c>
      <c r="E13" s="72" t="s">
        <v>11</v>
      </c>
      <c r="F13" s="44" t="s">
        <v>181</v>
      </c>
      <c r="G13" s="244" t="s">
        <v>71</v>
      </c>
      <c r="H13" s="245"/>
      <c r="I13" s="154" t="s">
        <v>107</v>
      </c>
      <c r="J13" s="154" t="s">
        <v>17</v>
      </c>
      <c r="K13" s="180">
        <v>461100000</v>
      </c>
      <c r="L13" s="154" t="s">
        <v>41</v>
      </c>
      <c r="M13" s="154" t="s">
        <v>183</v>
      </c>
      <c r="N13" s="154" t="s">
        <v>17</v>
      </c>
      <c r="O13" s="180">
        <v>475200000</v>
      </c>
      <c r="Q13" s="150">
        <v>398700000</v>
      </c>
      <c r="R13" s="143"/>
      <c r="S13" s="31"/>
      <c r="U13" s="31"/>
      <c r="V13" s="31"/>
    </row>
    <row r="14" spans="1:22" ht="31.5">
      <c r="A14" s="161" t="s">
        <v>101</v>
      </c>
      <c r="B14" s="162">
        <v>3</v>
      </c>
      <c r="C14" s="162" t="s">
        <v>3</v>
      </c>
      <c r="D14" s="162" t="s">
        <v>13</v>
      </c>
      <c r="E14" s="162"/>
      <c r="F14" s="174" t="s">
        <v>170</v>
      </c>
      <c r="G14" s="240" t="s">
        <v>173</v>
      </c>
      <c r="H14" s="241"/>
      <c r="I14" s="163"/>
      <c r="J14" s="163"/>
      <c r="K14" s="181">
        <f>K15+K16+K17+K18</f>
        <v>529700000</v>
      </c>
      <c r="L14" s="164"/>
      <c r="M14" s="165"/>
      <c r="N14" s="156"/>
      <c r="O14" s="181">
        <f>O15+O16+O17+O18</f>
        <v>1091784175</v>
      </c>
      <c r="Q14" s="150">
        <f>SUM(Q15:Q17)</f>
        <v>139555000</v>
      </c>
      <c r="R14" s="143"/>
      <c r="S14" s="31"/>
      <c r="U14" s="31"/>
      <c r="V14" s="31"/>
    </row>
    <row r="15" spans="1:22" ht="37.5" customHeight="1">
      <c r="A15" s="71" t="s">
        <v>101</v>
      </c>
      <c r="B15" s="72">
        <v>3</v>
      </c>
      <c r="C15" s="72" t="s">
        <v>3</v>
      </c>
      <c r="D15" s="72" t="s">
        <v>13</v>
      </c>
      <c r="E15" s="72" t="s">
        <v>3</v>
      </c>
      <c r="F15" s="36" t="s">
        <v>171</v>
      </c>
      <c r="G15" s="244" t="s">
        <v>174</v>
      </c>
      <c r="H15" s="245"/>
      <c r="I15" s="62" t="s">
        <v>107</v>
      </c>
      <c r="J15" s="154" t="s">
        <v>17</v>
      </c>
      <c r="K15" s="180">
        <v>24600000</v>
      </c>
      <c r="L15" s="154" t="s">
        <v>41</v>
      </c>
      <c r="M15" s="154" t="s">
        <v>178</v>
      </c>
      <c r="N15" s="154" t="s">
        <v>17</v>
      </c>
      <c r="O15" s="180">
        <v>75000000</v>
      </c>
      <c r="Q15" s="148">
        <v>69355000</v>
      </c>
      <c r="R15" s="143"/>
      <c r="S15" s="31"/>
      <c r="U15" s="31"/>
      <c r="V15" s="31"/>
    </row>
    <row r="16" spans="1:22" ht="49.5" customHeight="1">
      <c r="A16" s="71" t="s">
        <v>101</v>
      </c>
      <c r="B16" s="72">
        <v>3</v>
      </c>
      <c r="C16" s="72" t="s">
        <v>3</v>
      </c>
      <c r="D16" s="72" t="s">
        <v>13</v>
      </c>
      <c r="E16" s="72" t="s">
        <v>7</v>
      </c>
      <c r="F16" s="44" t="s">
        <v>105</v>
      </c>
      <c r="G16" s="244" t="s">
        <v>175</v>
      </c>
      <c r="H16" s="245"/>
      <c r="I16" s="62" t="s">
        <v>107</v>
      </c>
      <c r="J16" s="154" t="s">
        <v>17</v>
      </c>
      <c r="K16" s="180">
        <v>435100000</v>
      </c>
      <c r="L16" s="154" t="s">
        <v>41</v>
      </c>
      <c r="M16" s="154" t="s">
        <v>9</v>
      </c>
      <c r="N16" s="154" t="s">
        <v>17</v>
      </c>
      <c r="O16" s="180">
        <v>566906175</v>
      </c>
      <c r="Q16" s="148">
        <v>20200000</v>
      </c>
      <c r="R16" s="143"/>
      <c r="S16" s="31"/>
      <c r="U16" s="31"/>
      <c r="V16" s="31"/>
    </row>
    <row r="17" spans="1:22" ht="38.25" customHeight="1">
      <c r="A17" s="71" t="s">
        <v>101</v>
      </c>
      <c r="B17" s="72">
        <v>3</v>
      </c>
      <c r="C17" s="72" t="s">
        <v>3</v>
      </c>
      <c r="D17" s="72" t="s">
        <v>13</v>
      </c>
      <c r="E17" s="72" t="s">
        <v>11</v>
      </c>
      <c r="F17" s="44" t="s">
        <v>172</v>
      </c>
      <c r="G17" s="244" t="s">
        <v>176</v>
      </c>
      <c r="H17" s="245"/>
      <c r="I17" s="62" t="s">
        <v>107</v>
      </c>
      <c r="J17" s="89" t="s">
        <v>17</v>
      </c>
      <c r="K17" s="180">
        <v>70000000</v>
      </c>
      <c r="L17" s="154" t="s">
        <v>41</v>
      </c>
      <c r="M17" s="152" t="s">
        <v>9</v>
      </c>
      <c r="N17" s="154" t="s">
        <v>17</v>
      </c>
      <c r="O17" s="180">
        <v>354046000</v>
      </c>
      <c r="Q17" s="148">
        <v>50000000</v>
      </c>
      <c r="R17" s="143"/>
      <c r="S17" s="31"/>
      <c r="U17" s="31"/>
      <c r="V17" s="31"/>
    </row>
    <row r="18" spans="1:22" ht="37.5" customHeight="1">
      <c r="A18" s="71" t="s">
        <v>101</v>
      </c>
      <c r="B18" s="72">
        <v>3</v>
      </c>
      <c r="C18" s="72" t="s">
        <v>3</v>
      </c>
      <c r="D18" s="72" t="s">
        <v>13</v>
      </c>
      <c r="E18" s="72" t="s">
        <v>5</v>
      </c>
      <c r="F18" s="44" t="s">
        <v>117</v>
      </c>
      <c r="G18" s="244" t="s">
        <v>177</v>
      </c>
      <c r="H18" s="245"/>
      <c r="I18" s="62" t="s">
        <v>107</v>
      </c>
      <c r="J18" s="154" t="s">
        <v>17</v>
      </c>
      <c r="K18" s="180">
        <v>0</v>
      </c>
      <c r="L18" s="154" t="s">
        <v>41</v>
      </c>
      <c r="M18" s="152" t="s">
        <v>179</v>
      </c>
      <c r="N18" s="154" t="s">
        <v>17</v>
      </c>
      <c r="O18" s="180">
        <v>95832000</v>
      </c>
      <c r="Q18" s="148"/>
      <c r="R18" s="143"/>
      <c r="S18" s="31"/>
      <c r="U18" s="31"/>
      <c r="V18" s="31"/>
    </row>
    <row r="19" spans="1:22" ht="63.75" customHeight="1">
      <c r="A19" s="161" t="s">
        <v>101</v>
      </c>
      <c r="B19" s="162">
        <v>3</v>
      </c>
      <c r="C19" s="162" t="s">
        <v>3</v>
      </c>
      <c r="D19" s="166" t="s">
        <v>4</v>
      </c>
      <c r="E19" s="167"/>
      <c r="F19" s="174" t="s">
        <v>164</v>
      </c>
      <c r="G19" s="240" t="s">
        <v>165</v>
      </c>
      <c r="H19" s="241"/>
      <c r="I19" s="167"/>
      <c r="J19" s="167"/>
      <c r="K19" s="181">
        <f>K20+K21+K22</f>
        <v>18711400000</v>
      </c>
      <c r="L19" s="167"/>
      <c r="M19" s="167"/>
      <c r="N19" s="167"/>
      <c r="O19" s="181">
        <f>O20+O21+O22</f>
        <v>20062431775</v>
      </c>
      <c r="Q19" s="150">
        <f>SUM(Q20:Q22)</f>
        <v>14529000000</v>
      </c>
      <c r="R19" s="143"/>
      <c r="S19" s="31"/>
      <c r="U19" s="31"/>
      <c r="V19" s="31"/>
    </row>
    <row r="20" spans="1:22" ht="57" customHeight="1">
      <c r="A20" s="71" t="s">
        <v>101</v>
      </c>
      <c r="B20" s="72">
        <v>3</v>
      </c>
      <c r="C20" s="72" t="s">
        <v>3</v>
      </c>
      <c r="D20" s="72" t="s">
        <v>4</v>
      </c>
      <c r="E20" s="88" t="s">
        <v>7</v>
      </c>
      <c r="F20" s="36" t="s">
        <v>166</v>
      </c>
      <c r="G20" s="248" t="s">
        <v>167</v>
      </c>
      <c r="H20" s="249"/>
      <c r="I20" s="62" t="s">
        <v>107</v>
      </c>
      <c r="J20" s="59" t="s">
        <v>17</v>
      </c>
      <c r="K20" s="180">
        <v>17925400000</v>
      </c>
      <c r="L20" s="59" t="s">
        <v>41</v>
      </c>
      <c r="M20" s="154" t="s">
        <v>169</v>
      </c>
      <c r="N20" s="59" t="s">
        <v>17</v>
      </c>
      <c r="O20" s="180">
        <v>18737088525</v>
      </c>
      <c r="Q20" s="148">
        <v>14100000000</v>
      </c>
      <c r="R20" s="143"/>
      <c r="S20" s="31"/>
      <c r="U20" s="31"/>
      <c r="V20" s="31"/>
    </row>
    <row r="21" spans="1:22" ht="63.75" customHeight="1">
      <c r="A21" s="71" t="s">
        <v>101</v>
      </c>
      <c r="B21" s="72">
        <v>3</v>
      </c>
      <c r="C21" s="72" t="s">
        <v>3</v>
      </c>
      <c r="D21" s="72" t="s">
        <v>4</v>
      </c>
      <c r="E21" s="72" t="s">
        <v>5</v>
      </c>
      <c r="F21" s="36" t="s">
        <v>130</v>
      </c>
      <c r="G21" s="244" t="s">
        <v>168</v>
      </c>
      <c r="H21" s="245"/>
      <c r="I21" s="59" t="s">
        <v>107</v>
      </c>
      <c r="J21" s="59" t="s">
        <v>17</v>
      </c>
      <c r="K21" s="180">
        <v>753000000</v>
      </c>
      <c r="L21" s="59" t="s">
        <v>41</v>
      </c>
      <c r="M21" s="184" t="s">
        <v>136</v>
      </c>
      <c r="N21" s="59" t="s">
        <v>17</v>
      </c>
      <c r="O21" s="180">
        <v>1285413250</v>
      </c>
      <c r="Q21" s="148">
        <v>396000000</v>
      </c>
      <c r="R21" s="143"/>
      <c r="S21" s="31"/>
      <c r="U21" s="31"/>
      <c r="V21" s="31"/>
    </row>
    <row r="22" spans="1:22" ht="66" customHeight="1">
      <c r="A22" s="71" t="s">
        <v>101</v>
      </c>
      <c r="B22" s="72">
        <v>4</v>
      </c>
      <c r="C22" s="72" t="s">
        <v>7</v>
      </c>
      <c r="D22" s="72">
        <v>16</v>
      </c>
      <c r="E22" s="72">
        <v>13</v>
      </c>
      <c r="F22" s="175" t="s">
        <v>184</v>
      </c>
      <c r="G22" s="244" t="s">
        <v>185</v>
      </c>
      <c r="H22" s="245"/>
      <c r="I22" s="62" t="s">
        <v>107</v>
      </c>
      <c r="J22" s="62" t="s">
        <v>17</v>
      </c>
      <c r="K22" s="180">
        <v>33000000</v>
      </c>
      <c r="L22" s="62" t="s">
        <v>41</v>
      </c>
      <c r="M22" s="152" t="s">
        <v>186</v>
      </c>
      <c r="N22" s="59" t="s">
        <v>17</v>
      </c>
      <c r="O22" s="180">
        <v>39930000</v>
      </c>
      <c r="Q22" s="148">
        <v>33000000</v>
      </c>
      <c r="R22" s="143"/>
      <c r="S22" s="31"/>
      <c r="U22" s="31"/>
      <c r="V22" s="31"/>
    </row>
    <row r="23" spans="1:22" ht="36.75" customHeight="1">
      <c r="A23" s="161" t="s">
        <v>101</v>
      </c>
      <c r="B23" s="162">
        <v>3</v>
      </c>
      <c r="C23" s="168" t="s">
        <v>3</v>
      </c>
      <c r="D23" s="168" t="s">
        <v>3</v>
      </c>
      <c r="E23" s="169"/>
      <c r="F23" s="176" t="s">
        <v>14</v>
      </c>
      <c r="G23" s="250" t="s">
        <v>152</v>
      </c>
      <c r="H23" s="251"/>
      <c r="I23" s="164" t="s">
        <v>107</v>
      </c>
      <c r="J23" s="164" t="s">
        <v>17</v>
      </c>
      <c r="K23" s="170">
        <f>SUM(K24:K30)</f>
        <v>3509797100</v>
      </c>
      <c r="L23" s="170" t="s">
        <v>41</v>
      </c>
      <c r="M23" s="170"/>
      <c r="N23" s="170" t="s">
        <v>17</v>
      </c>
      <c r="O23" s="170">
        <f>SUM(O24:O30)</f>
        <v>3292408500</v>
      </c>
      <c r="Q23" s="142">
        <f>SUM(Q24:Q30)</f>
        <v>3322241500</v>
      </c>
      <c r="R23" s="143"/>
      <c r="S23" s="31"/>
      <c r="T23" s="31"/>
      <c r="U23" s="31"/>
      <c r="V23" s="31"/>
    </row>
    <row r="24" spans="1:22" ht="63.75" customHeight="1">
      <c r="A24" s="71" t="s">
        <v>101</v>
      </c>
      <c r="B24" s="72">
        <v>3</v>
      </c>
      <c r="C24" s="73" t="s">
        <v>3</v>
      </c>
      <c r="D24" s="73" t="s">
        <v>3</v>
      </c>
      <c r="E24" s="73" t="s">
        <v>11</v>
      </c>
      <c r="F24" s="175" t="s">
        <v>102</v>
      </c>
      <c r="G24" s="244" t="s">
        <v>142</v>
      </c>
      <c r="H24" s="245"/>
      <c r="I24" s="62" t="s">
        <v>107</v>
      </c>
      <c r="J24" s="62" t="s">
        <v>17</v>
      </c>
      <c r="K24" s="182">
        <v>787395600</v>
      </c>
      <c r="L24" s="62" t="s">
        <v>41</v>
      </c>
      <c r="M24" s="62" t="s">
        <v>137</v>
      </c>
      <c r="N24" s="62" t="s">
        <v>17</v>
      </c>
      <c r="O24" s="182">
        <v>775000000</v>
      </c>
      <c r="Q24" s="144">
        <v>644760000</v>
      </c>
      <c r="R24" s="143"/>
      <c r="S24" s="31"/>
      <c r="U24" s="31"/>
      <c r="V24" s="31"/>
    </row>
    <row r="25" spans="1:22" ht="48" customHeight="1">
      <c r="A25" s="71" t="s">
        <v>101</v>
      </c>
      <c r="B25" s="72">
        <v>3</v>
      </c>
      <c r="C25" s="72" t="s">
        <v>3</v>
      </c>
      <c r="D25" s="72" t="s">
        <v>3</v>
      </c>
      <c r="E25" s="72" t="s">
        <v>5</v>
      </c>
      <c r="F25" s="41" t="s">
        <v>45</v>
      </c>
      <c r="G25" s="244" t="s">
        <v>138</v>
      </c>
      <c r="H25" s="245"/>
      <c r="I25" s="62" t="s">
        <v>107</v>
      </c>
      <c r="J25" s="62" t="s">
        <v>17</v>
      </c>
      <c r="K25" s="85">
        <v>389416000</v>
      </c>
      <c r="L25" s="62" t="s">
        <v>41</v>
      </c>
      <c r="M25" s="62" t="s">
        <v>139</v>
      </c>
      <c r="N25" s="59" t="s">
        <v>17</v>
      </c>
      <c r="O25" s="180">
        <v>393506000</v>
      </c>
      <c r="Q25" s="145">
        <v>354906000</v>
      </c>
      <c r="R25" s="143"/>
      <c r="S25" s="31"/>
      <c r="U25" s="31"/>
      <c r="V25" s="31"/>
    </row>
    <row r="26" spans="1:22" ht="30.75" customHeight="1">
      <c r="A26" s="71" t="s">
        <v>101</v>
      </c>
      <c r="B26" s="72">
        <v>3</v>
      </c>
      <c r="C26" s="73" t="s">
        <v>3</v>
      </c>
      <c r="D26" s="73" t="s">
        <v>3</v>
      </c>
      <c r="E26" s="152">
        <v>17</v>
      </c>
      <c r="F26" s="175" t="s">
        <v>42</v>
      </c>
      <c r="G26" s="244" t="s">
        <v>143</v>
      </c>
      <c r="H26" s="245"/>
      <c r="I26" s="62" t="s">
        <v>107</v>
      </c>
      <c r="J26" s="62" t="s">
        <v>17</v>
      </c>
      <c r="K26" s="180">
        <v>572800000</v>
      </c>
      <c r="L26" s="62" t="s">
        <v>41</v>
      </c>
      <c r="M26" s="154" t="s">
        <v>147</v>
      </c>
      <c r="N26" s="62" t="s">
        <v>17</v>
      </c>
      <c r="O26" s="180">
        <v>513700000</v>
      </c>
      <c r="Q26" s="146">
        <v>782800000</v>
      </c>
      <c r="R26" s="143"/>
      <c r="S26" s="31"/>
      <c r="U26" s="31"/>
      <c r="V26" s="31"/>
    </row>
    <row r="27" spans="1:22" ht="33.75" customHeight="1">
      <c r="A27" s="71" t="s">
        <v>101</v>
      </c>
      <c r="B27" s="72">
        <v>3</v>
      </c>
      <c r="C27" s="73" t="s">
        <v>3</v>
      </c>
      <c r="D27" s="73" t="s">
        <v>3</v>
      </c>
      <c r="E27" s="152">
        <v>7</v>
      </c>
      <c r="F27" s="41" t="s">
        <v>49</v>
      </c>
      <c r="G27" s="246" t="s">
        <v>53</v>
      </c>
      <c r="H27" s="247"/>
      <c r="I27" s="62" t="s">
        <v>107</v>
      </c>
      <c r="J27" s="59" t="s">
        <v>17</v>
      </c>
      <c r="K27" s="180">
        <v>649328000</v>
      </c>
      <c r="L27" s="62" t="s">
        <v>41</v>
      </c>
      <c r="M27" s="154" t="s">
        <v>148</v>
      </c>
      <c r="N27" s="62" t="s">
        <v>17</v>
      </c>
      <c r="O27" s="180">
        <v>900000000</v>
      </c>
      <c r="Q27" s="146">
        <v>564328000</v>
      </c>
      <c r="R27" s="143"/>
      <c r="S27" s="31"/>
      <c r="U27" s="31"/>
      <c r="V27" s="31"/>
    </row>
    <row r="28" spans="1:22" ht="45" customHeight="1">
      <c r="A28" s="71" t="s">
        <v>101</v>
      </c>
      <c r="B28" s="72">
        <v>3</v>
      </c>
      <c r="C28" s="77" t="s">
        <v>3</v>
      </c>
      <c r="D28" s="77" t="s">
        <v>3</v>
      </c>
      <c r="E28" s="152">
        <v>9</v>
      </c>
      <c r="F28" s="44" t="s">
        <v>46</v>
      </c>
      <c r="G28" s="244" t="s">
        <v>144</v>
      </c>
      <c r="H28" s="245"/>
      <c r="I28" s="62" t="s">
        <v>107</v>
      </c>
      <c r="J28" s="59" t="s">
        <v>17</v>
      </c>
      <c r="K28" s="180">
        <v>661307500</v>
      </c>
      <c r="L28" s="59" t="s">
        <v>41</v>
      </c>
      <c r="M28" s="154" t="s">
        <v>149</v>
      </c>
      <c r="N28" s="62" t="s">
        <v>17</v>
      </c>
      <c r="O28" s="180">
        <v>241807500</v>
      </c>
      <c r="Q28" s="146">
        <v>583307500</v>
      </c>
      <c r="R28" s="143"/>
      <c r="S28" s="31"/>
      <c r="U28" s="31"/>
      <c r="V28" s="31"/>
    </row>
    <row r="29" spans="1:22" ht="75" customHeight="1">
      <c r="A29" s="71" t="s">
        <v>101</v>
      </c>
      <c r="B29" s="72">
        <v>3</v>
      </c>
      <c r="C29" s="72" t="s">
        <v>3</v>
      </c>
      <c r="D29" s="72" t="s">
        <v>3</v>
      </c>
      <c r="E29" s="154">
        <v>17</v>
      </c>
      <c r="F29" s="44" t="s">
        <v>140</v>
      </c>
      <c r="G29" s="244" t="s">
        <v>145</v>
      </c>
      <c r="H29" s="245"/>
      <c r="I29" s="62" t="s">
        <v>107</v>
      </c>
      <c r="J29" s="59" t="s">
        <v>17</v>
      </c>
      <c r="K29" s="180">
        <v>158750000</v>
      </c>
      <c r="L29" s="60" t="s">
        <v>41</v>
      </c>
      <c r="M29" s="154" t="s">
        <v>150</v>
      </c>
      <c r="N29" s="59" t="s">
        <v>17</v>
      </c>
      <c r="O29" s="180">
        <v>218255000</v>
      </c>
      <c r="Q29" s="146">
        <v>148000000</v>
      </c>
      <c r="R29" s="143"/>
      <c r="S29" s="31"/>
      <c r="U29" s="31"/>
      <c r="V29" s="31"/>
    </row>
    <row r="30" spans="1:22" ht="64.5" customHeight="1">
      <c r="A30" s="71" t="s">
        <v>101</v>
      </c>
      <c r="B30" s="72">
        <v>3</v>
      </c>
      <c r="C30" s="72" t="s">
        <v>3</v>
      </c>
      <c r="D30" s="72" t="s">
        <v>3</v>
      </c>
      <c r="E30" s="154">
        <v>19</v>
      </c>
      <c r="F30" s="177" t="s">
        <v>141</v>
      </c>
      <c r="G30" s="244" t="s">
        <v>146</v>
      </c>
      <c r="H30" s="245"/>
      <c r="I30" s="59" t="s">
        <v>107</v>
      </c>
      <c r="J30" s="59" t="s">
        <v>17</v>
      </c>
      <c r="K30" s="85">
        <v>290800000</v>
      </c>
      <c r="L30" s="60" t="s">
        <v>41</v>
      </c>
      <c r="M30" s="153" t="s">
        <v>151</v>
      </c>
      <c r="N30" s="59" t="s">
        <v>17</v>
      </c>
      <c r="O30" s="180">
        <v>250140000</v>
      </c>
      <c r="Q30" s="145">
        <v>244140000</v>
      </c>
      <c r="R30" s="143"/>
      <c r="S30" s="31"/>
      <c r="U30" s="31"/>
      <c r="V30" s="31"/>
    </row>
    <row r="31" spans="1:22" ht="31.5">
      <c r="A31" s="161" t="s">
        <v>101</v>
      </c>
      <c r="B31" s="162">
        <v>3</v>
      </c>
      <c r="C31" s="162" t="s">
        <v>3</v>
      </c>
      <c r="D31" s="162" t="s">
        <v>7</v>
      </c>
      <c r="E31" s="169"/>
      <c r="F31" s="178" t="s">
        <v>29</v>
      </c>
      <c r="G31" s="240" t="s">
        <v>152</v>
      </c>
      <c r="H31" s="241"/>
      <c r="I31" s="171"/>
      <c r="J31" s="171"/>
      <c r="K31" s="181">
        <f>K32+K33+K34+K35</f>
        <v>1999051038</v>
      </c>
      <c r="L31" s="160"/>
      <c r="M31" s="172">
        <v>0.9</v>
      </c>
      <c r="N31" s="169"/>
      <c r="O31" s="181">
        <f>O32+O33</f>
        <v>673296330</v>
      </c>
      <c r="Q31" s="147">
        <f>SUM(Q32:Q33)</f>
        <v>826485000</v>
      </c>
      <c r="R31" s="148"/>
      <c r="S31" s="38"/>
      <c r="T31" s="38"/>
      <c r="U31" s="38"/>
      <c r="V31" s="38"/>
    </row>
    <row r="32" spans="1:22" ht="94.5" customHeight="1">
      <c r="A32" s="71" t="s">
        <v>101</v>
      </c>
      <c r="B32" s="72">
        <v>3</v>
      </c>
      <c r="C32" s="72" t="s">
        <v>3</v>
      </c>
      <c r="D32" s="80" t="s">
        <v>7</v>
      </c>
      <c r="E32" s="72">
        <v>11</v>
      </c>
      <c r="F32" s="44" t="s">
        <v>155</v>
      </c>
      <c r="G32" s="244" t="s">
        <v>157</v>
      </c>
      <c r="H32" s="245"/>
      <c r="I32" s="59" t="s">
        <v>107</v>
      </c>
      <c r="J32" s="40" t="s">
        <v>17</v>
      </c>
      <c r="K32" s="85">
        <v>691906400</v>
      </c>
      <c r="L32" s="40" t="s">
        <v>41</v>
      </c>
      <c r="M32" s="186" t="s">
        <v>205</v>
      </c>
      <c r="N32" s="40" t="s">
        <v>17</v>
      </c>
      <c r="O32" s="180">
        <v>418439780</v>
      </c>
      <c r="Q32" s="148">
        <v>547440000</v>
      </c>
      <c r="R32" s="143"/>
      <c r="S32" s="31"/>
      <c r="U32" s="31"/>
      <c r="V32" s="31"/>
    </row>
    <row r="33" spans="1:22" ht="409.5" customHeight="1">
      <c r="A33" s="71" t="s">
        <v>101</v>
      </c>
      <c r="B33" s="72">
        <v>3</v>
      </c>
      <c r="C33" s="72" t="s">
        <v>3</v>
      </c>
      <c r="D33" s="80" t="s">
        <v>7</v>
      </c>
      <c r="E33" s="80">
        <v>27</v>
      </c>
      <c r="F33" s="36" t="s">
        <v>156</v>
      </c>
      <c r="G33" s="244" t="s">
        <v>158</v>
      </c>
      <c r="H33" s="245"/>
      <c r="I33" s="59" t="s">
        <v>107</v>
      </c>
      <c r="J33" s="40" t="s">
        <v>17</v>
      </c>
      <c r="K33" s="81">
        <v>168023000</v>
      </c>
      <c r="L33" s="39" t="s">
        <v>41</v>
      </c>
      <c r="M33" s="183" t="s">
        <v>160</v>
      </c>
      <c r="N33" s="40" t="s">
        <v>17</v>
      </c>
      <c r="O33" s="180">
        <v>254856550</v>
      </c>
      <c r="Q33" s="148">
        <v>279045000</v>
      </c>
      <c r="R33" s="143">
        <f>85000000/4500000</f>
        <v>18.88888888888889</v>
      </c>
      <c r="S33" s="31"/>
      <c r="U33" s="31"/>
      <c r="V33" s="31"/>
    </row>
    <row r="34" spans="1:15" ht="31.5">
      <c r="A34" s="71" t="s">
        <v>101</v>
      </c>
      <c r="B34" s="72">
        <v>3</v>
      </c>
      <c r="C34" s="72" t="s">
        <v>3</v>
      </c>
      <c r="D34" s="80" t="s">
        <v>7</v>
      </c>
      <c r="E34" s="72">
        <v>11</v>
      </c>
      <c r="F34" s="44" t="s">
        <v>199</v>
      </c>
      <c r="G34" s="244" t="s">
        <v>201</v>
      </c>
      <c r="H34" s="245"/>
      <c r="I34" s="59" t="s">
        <v>107</v>
      </c>
      <c r="J34" s="40" t="s">
        <v>17</v>
      </c>
      <c r="K34" s="85">
        <v>83571638</v>
      </c>
      <c r="L34" s="40" t="s">
        <v>41</v>
      </c>
      <c r="M34" s="185" t="s">
        <v>202</v>
      </c>
      <c r="N34" s="40" t="s">
        <v>17</v>
      </c>
      <c r="O34" s="180">
        <v>100000000</v>
      </c>
    </row>
    <row r="35" spans="1:15" ht="42.75" customHeight="1">
      <c r="A35" s="71" t="s">
        <v>101</v>
      </c>
      <c r="B35" s="72">
        <v>3</v>
      </c>
      <c r="C35" s="72" t="s">
        <v>3</v>
      </c>
      <c r="D35" s="80" t="s">
        <v>7</v>
      </c>
      <c r="E35" s="80">
        <v>27</v>
      </c>
      <c r="F35" s="36" t="s">
        <v>200</v>
      </c>
      <c r="G35" s="244" t="s">
        <v>203</v>
      </c>
      <c r="H35" s="245"/>
      <c r="I35" s="59" t="s">
        <v>107</v>
      </c>
      <c r="J35" s="40" t="s">
        <v>17</v>
      </c>
      <c r="K35" s="81">
        <v>1055550000</v>
      </c>
      <c r="L35" s="39" t="s">
        <v>41</v>
      </c>
      <c r="M35" s="185" t="s">
        <v>204</v>
      </c>
      <c r="N35" s="40" t="s">
        <v>17</v>
      </c>
      <c r="O35" s="180">
        <v>0</v>
      </c>
    </row>
  </sheetData>
  <sheetProtection/>
  <mergeCells count="45">
    <mergeCell ref="G34:H34"/>
    <mergeCell ref="G35:H35"/>
    <mergeCell ref="G30:H30"/>
    <mergeCell ref="G23:H23"/>
    <mergeCell ref="G24:H24"/>
    <mergeCell ref="G31:H31"/>
    <mergeCell ref="G32:H32"/>
    <mergeCell ref="G33:H33"/>
    <mergeCell ref="G25:H25"/>
    <mergeCell ref="G26:H26"/>
    <mergeCell ref="G27:H27"/>
    <mergeCell ref="G28:H28"/>
    <mergeCell ref="G29:H29"/>
    <mergeCell ref="G17:H17"/>
    <mergeCell ref="G18:H18"/>
    <mergeCell ref="G19:H19"/>
    <mergeCell ref="G20:H20"/>
    <mergeCell ref="G21:H21"/>
    <mergeCell ref="G22:H22"/>
    <mergeCell ref="L9:L10"/>
    <mergeCell ref="N9:N10"/>
    <mergeCell ref="G13:H13"/>
    <mergeCell ref="G14:H14"/>
    <mergeCell ref="G15:H15"/>
    <mergeCell ref="G16:H16"/>
    <mergeCell ref="F8:F10"/>
    <mergeCell ref="G8:H8"/>
    <mergeCell ref="G12:H12"/>
    <mergeCell ref="A11:E11"/>
    <mergeCell ref="G11:H11"/>
    <mergeCell ref="N8:O8"/>
    <mergeCell ref="G9:H9"/>
    <mergeCell ref="I9:I10"/>
    <mergeCell ref="J9:J10"/>
    <mergeCell ref="K9:K10"/>
    <mergeCell ref="I8:L8"/>
    <mergeCell ref="M8:M10"/>
    <mergeCell ref="O9:O10"/>
    <mergeCell ref="G10:H10"/>
    <mergeCell ref="A1:O1"/>
    <mergeCell ref="A2:O2"/>
    <mergeCell ref="A3:O3"/>
    <mergeCell ref="G5:L5"/>
    <mergeCell ref="I6:J6"/>
    <mergeCell ref="A8:E10"/>
  </mergeCells>
  <printOptions/>
  <pageMargins left="0.29" right="0.29" top="0.31496062992126" bottom="0.748031496062992" header="0.31496062992126" footer="0.31496062992126"/>
  <pageSetup orientation="landscape"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ASUS</cp:lastModifiedBy>
  <cp:lastPrinted>2020-09-17T04:31:56Z</cp:lastPrinted>
  <dcterms:created xsi:type="dcterms:W3CDTF">2011-02-23T06:07:30Z</dcterms:created>
  <dcterms:modified xsi:type="dcterms:W3CDTF">2021-06-10T07:13:10Z</dcterms:modified>
  <cp:category/>
  <cp:version/>
  <cp:contentType/>
  <cp:contentStatus/>
</cp:coreProperties>
</file>